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34" activeTab="5"/>
  </bookViews>
  <sheets>
    <sheet name="Soft fire chart" sheetId="1" r:id="rId1"/>
    <sheet name="Sheet3" sheetId="2" r:id="rId2"/>
    <sheet name="Sheet4" sheetId="3" r:id="rId3"/>
    <sheet name="Sheet5" sheetId="4" r:id="rId4"/>
    <sheet name="Dice Page" sheetId="5" r:id="rId5"/>
    <sheet name="Work" sheetId="6" r:id="rId6"/>
  </sheets>
  <definedNames>
    <definedName name="Excel_BuiltIn_Sheet_Title_1">"Soft fire chart"</definedName>
    <definedName name="Excel_BuiltIn_Print_Area_1">#N/A</definedName>
    <definedName name="Excel_BuiltIn_Sheet_Title_2">"CA: Outcomes non-bold mv"</definedName>
    <definedName name="Excel_BuiltIn_Print_Area_2">#N/A</definedName>
    <definedName name="Excel_BuiltIn_Sheet_Title_3">"CA: Outcomes bold mv"</definedName>
    <definedName name="Excel_BuiltIn_Print_Area_3">#N/A</definedName>
    <definedName name="Excel_BuiltIn_Sheet_Title_4">"CA: Single death odds"</definedName>
    <definedName name="Excel_BuiltIn_Print_Area_4">#N/A</definedName>
    <definedName name="Excel_BuiltIn_Sheet_Title_5">"Dice Page"</definedName>
    <definedName name="Excel_BuiltIn_Print_Area_5">#N/A</definedName>
    <definedName name="Excel_BuiltIn_Sheet_Title_6">"Work"</definedName>
    <definedName name="Excel_BuiltIn_Print_Area_6">#N/A</definedName>
  </definedNames>
  <calcPr fullCalcOnLoad="1" iterate="1" iterateCount="100" iterateDelta="0.001"/>
</workbook>
</file>

<file path=xl/comments2.xml><?xml version="1.0" encoding="utf-8"?>
<comments xmlns="http://schemas.openxmlformats.org/spreadsheetml/2006/main">
  <authors>
    <author/>
  </authors>
  <commentList>
    <comment ref="E4" authorId="0">
      <text>
        <r>
          <rPr>
            <sz val="10"/>
            <color indexed="8"/>
            <rFont val="Sans"/>
            <family val="2"/>
          </rPr>
          <t>Td -- only target eventually dies
Bd -- both eventually die
Ad -- only attacker eventually dies
td -- only target dies in one attack
bd -- both die in one attack
nd -- neither die in one attack
ad -- only attacker dies in one attack
Superscripts indicate which is attacking, so P(nd^t) is the odds that 
neither unit would die when the target close assaults once.
P(Td^a) = P(td^a) + P(nd^a)*(P(ad^t) + P(nd^t)*P(Td^a))
and so
P(Td^a) = (P(td^a)+P(nd^a)P(ad^t)) / (1 - P(nd^a)P(nd^t))
Similarly,
P(Ad^a) = (P(ad^a)+P(nd^a)P(td^t)) / (1 - P(nd^a)P(nd^t))
P(Bd^a) = (P(bd^a)+P(nd^a)P(bd^t)) / (1 - P(nd^a)P(nd^t))</t>
        </r>
      </text>
    </comment>
    <comment ref="E21" authorId="0">
      <text>
        <r>
          <rPr>
            <sz val="10"/>
            <color indexed="8"/>
            <rFont val="Sans"/>
            <family val="2"/>
          </rPr>
          <t>Td -- only target eventually dies
Bd -- both eventually die
Ad -- only attacker eventually dies
td -- only target dies in one attack
bd -- both die in one attack
nd -- neither die in one attack
ad -- only attacker dies in one attack
Superscripts indicate which is attacking, so P(nd^t) is the odds that 
neither unit would die when the target close assaults once.
P(Td^a) = P(td^a) + P(nd^a)*(P(ad^t) + P(nd^t)*P(Td^a))
and so
P(Td^a) = (P(td^a)+P(nd^a)P(ad^t)) / (1 - P(nd^a)P(nd^t))
Similarly,
P(Ad^a) = (P(ad^a)+P(nd^a)P(td^t)) / (1 - P(nd^a)P(nd^t))
P(Bd^a) = (P(bd^a)+P(nd^a)P(bd^t)) / (1 - P(nd^a)P(nd^t))</t>
        </r>
      </text>
    </comment>
    <comment ref="E38" authorId="0">
      <text>
        <r>
          <rPr>
            <sz val="10"/>
            <color indexed="8"/>
            <rFont val="Sans"/>
            <family val="2"/>
          </rPr>
          <t>Td -- only target eventually dies
Bd -- both eventually die
Ad -- only attacker eventually dies
td -- only target dies in one attack
bd -- both die in one attack
nd -- neither die in one attack
ad -- only attacker dies in one attack
Superscripts indicate which is attacking, so P(nd^t) is the odds that 
neither unit would die when the target close assaults once.
P(Td^a) = P(td^a) + P(nd^a)*(P(ad^t) + P(nd^t)*P(Td^a))
and so
P(Td^a) = (P(td^a)+P(nd^a)P(ad^t)) / (1 - P(nd^a)P(nd^t))
Similarly,
P(Ad^a) = (P(ad^a)+P(nd^a)P(td^t)) / (1 - P(nd^a)P(nd^t))
P(Bd^a) = (P(bd^a)+P(nd^a)P(bd^t)) / (1 - P(nd^a)P(nd^t))</t>
        </r>
      </text>
    </comment>
  </commentList>
</comments>
</file>

<file path=xl/comments3.xml><?xml version="1.0" encoding="utf-8"?>
<comments xmlns="http://schemas.openxmlformats.org/spreadsheetml/2006/main">
  <authors>
    <author/>
  </authors>
  <commentList>
    <comment ref="E4" authorId="0">
      <text>
        <r>
          <rPr>
            <sz val="10"/>
            <color indexed="8"/>
            <rFont val="Sans"/>
            <family val="2"/>
          </rPr>
          <t xml:space="preserve">Td -- only target eventually dies
Bd -- both eventually die
Ad -- only attacker eventually dies
td -- only target dies in one attack
bd -- both die in one attack
nd -- neither die in one attack
ad -- only attacker dies in one attack
A subscripted b on the variables indicate that we are using that bold
movement odds.  Thus, P(ad_b) means the odds that the attacker dies
when close assaulting boldly (and hence, this is always 1/2).  P(Td_b) are
the odds that the target eventually dies, assuming that we began the
initial assault using bold movement.
Superscripts indicate which is attacking, so P(nd^t) is the odds that 
neither unit would die when the target close assaults once.
P(Td_b^a) = P(td_b^a) + P(nd_b^a)*P(ad^t)
P(Ad_b^a) = P(ad_b^a) + P(nd_b^a)*P(td^t)
P(Bd_b^a) = P(bd_b^a) + P(nd_b^a)*P(bd^t)
</t>
        </r>
      </text>
    </comment>
    <comment ref="E21" authorId="0">
      <text>
        <r>
          <rPr>
            <sz val="10"/>
            <color indexed="8"/>
            <rFont val="Sans"/>
            <family val="2"/>
          </rPr>
          <t xml:space="preserve">Td -- only target eventually dies
Bd -- both eventually die
Ad -- only attacker eventually dies
td -- only target dies in one attack
bd -- both die in one attack
nd -- neither die in one attack
ad -- only attacker dies in one attack
A subscripted b on the variables indicate that we are using that bold
movement odds.  Thus, P(ad_b) means the odds that the attacker dies
when close assaulting boldly (and hence, this is always 1/2).  P(Td_b) are
the odds that the target eventually dies, assuming that we began the
initial assault using bold movement.
Superscripts indicate which is attacking, so P(nd^t) is the odds that 
neither unit would die when the target close assaults once.
P(Td_b^a) = P(td_b^a) + P(nd_b^a)*P(ad^t)
P(Ad_b^a) = P(ad_b^a) + P(nd_b^a)*P(td^t)
P(Bd_b^a) = P(bd_b^a) + P(nd_b^a)*P(bd^t)
</t>
        </r>
      </text>
    </comment>
    <comment ref="E38" authorId="0">
      <text>
        <r>
          <rPr>
            <sz val="10"/>
            <color indexed="8"/>
            <rFont val="Sans"/>
            <family val="2"/>
          </rPr>
          <t xml:space="preserve">Td -- only target eventually dies
Bd -- both eventually die
Ad -- only attacker eventually dies
td -- only target dies in one attack
bd -- both die in one attack
nd -- neither die in one attack
ad -- only attacker dies in one attack
A subscripted b on the variables indicate that we are using that bold
movement odds.  Thus, P(ad_b) means the odds that the attacker dies
when close assaulting boldly (and hence, this is always 1/2).  P(Td_b) are
the odds that the target eventually dies, assuming that we began the
initial assault using bold movement.
Superscripts indicate which is attacking, so P(nd^t) is the odds that 
neither unit would die when the target close assaults once.
P(Td_b^a) = P(td_b^a) + P(nd_b^a)*P(ad^t)
P(Ad_b^a) = P(ad_b^a) + P(nd_b^a)*P(td^t)
P(Bd_b^a) = P(bd_b^a) + P(nd_b^a)*P(bd^t)
</t>
        </r>
      </text>
    </comment>
  </commentList>
</comments>
</file>

<file path=xl/comments4.xml><?xml version="1.0" encoding="utf-8"?>
<comments xmlns="http://schemas.openxmlformats.org/spreadsheetml/2006/main">
  <authors>
    <author/>
  </authors>
  <commentList>
    <comment ref="E4" authorId="0">
      <text>
        <r>
          <rPr>
            <sz val="10"/>
            <color indexed="8"/>
            <rFont val="Sans"/>
            <family val="2"/>
          </rPr>
          <t>The probability that the target will eventually die is calculated as the sum of
the probabilities that only the target will die and both will die.
Similarly for the other figures on this page.</t>
        </r>
      </text>
    </comment>
    <comment ref="E21" authorId="0">
      <text>
        <r>
          <rPr>
            <sz val="10"/>
            <color indexed="8"/>
            <rFont val="Sans"/>
            <family val="2"/>
          </rPr>
          <t>The probability that the target will eventually die is calculated as the sum of
the probabilities that only the target will die and both will die.
Similarly for the other figures on this page.</t>
        </r>
      </text>
    </comment>
    <comment ref="E38" authorId="0">
      <text>
        <r>
          <rPr>
            <sz val="10"/>
            <color indexed="8"/>
            <rFont val="Sans"/>
            <family val="2"/>
          </rPr>
          <t>The probability that the target will eventually die is calculated as the sum of
the probabilities that only the target will die and both will die.
Similarly for the other figures on this page.</t>
        </r>
      </text>
    </comment>
    <comment ref="E55" authorId="0">
      <text>
        <r>
          <rPr>
            <sz val="10"/>
            <color indexed="8"/>
            <rFont val="Sans"/>
            <family val="2"/>
          </rPr>
          <t>The probability that the target will eventually die is calculated as the sum of
the probabilities that only the target will die and both will die.
Similarly for the other figures on this page.</t>
        </r>
      </text>
    </comment>
  </commentList>
</comments>
</file>

<file path=xl/sharedStrings.xml><?xml version="1.0" encoding="utf-8"?>
<sst xmlns="http://schemas.openxmlformats.org/spreadsheetml/2006/main" count="455" uniqueCount="80">
  <si>
    <t>Attack strength</t>
  </si>
  <si>
    <t>Dice</t>
  </si>
  <si>
    <t>10-11</t>
  </si>
  <si>
    <t>12-13</t>
  </si>
  <si>
    <t>14-19</t>
  </si>
  <si>
    <t>20+</t>
  </si>
  <si>
    <t>Stone</t>
  </si>
  <si>
    <t>Concrete</t>
  </si>
  <si>
    <t>Wooden building</t>
  </si>
  <si>
    <t>K</t>
  </si>
  <si>
    <t>S</t>
  </si>
  <si>
    <t>--</t>
  </si>
  <si>
    <t>Woods</t>
  </si>
  <si>
    <t>Ammunition results</t>
  </si>
  <si>
    <t>Any unit</t>
  </si>
  <si>
    <t>Machine gun or automatic rifle on last target hex</t>
  </si>
  <si>
    <t>Machine gun on last target hex</t>
  </si>
  <si>
    <t>Fireteam with machinegun or squad</t>
  </si>
  <si>
    <t>Terrain</t>
  </si>
  <si>
    <t>Open</t>
  </si>
  <si>
    <t>Wooden</t>
  </si>
  <si>
    <t>Close assault results</t>
  </si>
  <si>
    <t>Normal</t>
  </si>
  <si>
    <t>Opp dead</t>
  </si>
  <si>
    <t>Both dead</t>
  </si>
  <si>
    <t>No dead</t>
  </si>
  <si>
    <t>Att dead</t>
  </si>
  <si>
    <t>Bold</t>
  </si>
  <si>
    <r>
      <t xml:space="preserve">Probability that </t>
    </r>
    <r>
      <rPr>
        <b/>
        <i/>
        <sz val="10"/>
        <color indexed="8"/>
        <rFont val="Sans"/>
        <family val="2"/>
      </rPr>
      <t xml:space="preserve">only </t>
    </r>
    <r>
      <rPr>
        <b/>
        <sz val="10"/>
        <color indexed="8"/>
        <rFont val="Sans"/>
        <family val="2"/>
      </rPr>
      <t>the target will die in repeated close assault (</t>
    </r>
    <r>
      <rPr>
        <b/>
        <i/>
        <sz val="10"/>
        <color indexed="8"/>
        <rFont val="Sans"/>
        <family val="2"/>
      </rPr>
      <t>not bold movement)</t>
    </r>
  </si>
  <si>
    <t>Attack strength (attacker)</t>
  </si>
  <si>
    <t>Exact outcome odds (non-BOLD)</t>
  </si>
  <si>
    <t>Attack strength (defender)</t>
  </si>
  <si>
    <r>
      <t xml:space="preserve">Probability that </t>
    </r>
    <r>
      <rPr>
        <b/>
        <i/>
        <sz val="10"/>
        <color indexed="8"/>
        <rFont val="Sans"/>
        <family val="2"/>
      </rPr>
      <t>only</t>
    </r>
    <r>
      <rPr>
        <b/>
        <sz val="10"/>
        <color indexed="8"/>
        <rFont val="Sans"/>
        <family val="2"/>
      </rPr>
      <t xml:space="preserve"> the attacker will die in repeated close assault (</t>
    </r>
    <r>
      <rPr>
        <b/>
        <i/>
        <sz val="10"/>
        <color indexed="8"/>
        <rFont val="Sans"/>
        <family val="2"/>
      </rPr>
      <t>not bold movement)</t>
    </r>
  </si>
  <si>
    <r>
      <t xml:space="preserve">Probability that </t>
    </r>
    <r>
      <rPr>
        <b/>
        <i/>
        <sz val="10"/>
        <color indexed="8"/>
        <rFont val="Sans"/>
        <family val="2"/>
      </rPr>
      <t xml:space="preserve">both </t>
    </r>
    <r>
      <rPr>
        <b/>
        <sz val="10"/>
        <color indexed="8"/>
        <rFont val="Sans"/>
        <family val="2"/>
      </rPr>
      <t>will die in repeated close assault (</t>
    </r>
    <r>
      <rPr>
        <b/>
        <i/>
        <sz val="10"/>
        <color indexed="8"/>
        <rFont val="Sans"/>
        <family val="2"/>
      </rPr>
      <t>not bold movement)</t>
    </r>
  </si>
  <si>
    <r>
      <t xml:space="preserve">Probability that </t>
    </r>
    <r>
      <rPr>
        <b/>
        <i/>
        <sz val="10"/>
        <color indexed="8"/>
        <rFont val="Sans"/>
        <family val="2"/>
      </rPr>
      <t xml:space="preserve">only </t>
    </r>
    <r>
      <rPr>
        <b/>
        <sz val="10"/>
        <color indexed="8"/>
        <rFont val="Sans"/>
        <family val="2"/>
      </rPr>
      <t>the target will die in repeated close assault (</t>
    </r>
    <r>
      <rPr>
        <b/>
        <i/>
        <sz val="10"/>
        <color indexed="8"/>
        <rFont val="Sans"/>
        <family val="2"/>
      </rPr>
      <t>BOLD movement initial turn)</t>
    </r>
  </si>
  <si>
    <t>Exact Outcome Odds (BOLD)</t>
  </si>
  <si>
    <r>
      <t xml:space="preserve">Probability that </t>
    </r>
    <r>
      <rPr>
        <b/>
        <i/>
        <sz val="10"/>
        <color indexed="8"/>
        <rFont val="Sans"/>
        <family val="2"/>
      </rPr>
      <t>only</t>
    </r>
    <r>
      <rPr>
        <b/>
        <sz val="10"/>
        <color indexed="8"/>
        <rFont val="Sans"/>
        <family val="2"/>
      </rPr>
      <t xml:space="preserve"> the attacker will die in repeated close assault (</t>
    </r>
    <r>
      <rPr>
        <b/>
        <i/>
        <sz val="10"/>
        <color indexed="8"/>
        <rFont val="Sans"/>
        <family val="2"/>
      </rPr>
      <t>BOLD movement initial turn)</t>
    </r>
  </si>
  <si>
    <r>
      <t xml:space="preserve">Probability that </t>
    </r>
    <r>
      <rPr>
        <b/>
        <i/>
        <sz val="10"/>
        <color indexed="8"/>
        <rFont val="Sans"/>
        <family val="2"/>
      </rPr>
      <t xml:space="preserve">both </t>
    </r>
    <r>
      <rPr>
        <b/>
        <sz val="10"/>
        <color indexed="8"/>
        <rFont val="Sans"/>
        <family val="2"/>
      </rPr>
      <t>will die in repeated close assault (</t>
    </r>
    <r>
      <rPr>
        <b/>
        <i/>
        <sz val="10"/>
        <color indexed="8"/>
        <rFont val="Sans"/>
        <family val="2"/>
      </rPr>
      <t>BOLD movement initial turn)</t>
    </r>
  </si>
  <si>
    <r>
      <t>Probability that the target will die in repeated close assault (</t>
    </r>
    <r>
      <rPr>
        <i/>
        <sz val="10"/>
        <color indexed="8"/>
        <rFont val="Sans"/>
        <family val="2"/>
      </rPr>
      <t>not</t>
    </r>
    <r>
      <rPr>
        <sz val="10"/>
        <color indexed="8"/>
        <rFont val="Sans"/>
        <family val="2"/>
      </rPr>
      <t xml:space="preserve"> bold movement)</t>
    </r>
  </si>
  <si>
    <t>Single death odds</t>
  </si>
  <si>
    <r>
      <t>Probability that the assaulter will die in repeated close assault (</t>
    </r>
    <r>
      <rPr>
        <i/>
        <sz val="10"/>
        <color indexed="8"/>
        <rFont val="Sans"/>
        <family val="2"/>
      </rPr>
      <t>not</t>
    </r>
    <r>
      <rPr>
        <sz val="10"/>
        <color indexed="8"/>
        <rFont val="Sans"/>
        <family val="2"/>
      </rPr>
      <t xml:space="preserve"> bold movement)</t>
    </r>
  </si>
  <si>
    <t>Probability that the target will die in repeated close assault (BOLD movement initial attack)</t>
  </si>
  <si>
    <t>Probability that the assaulter will die in repeated close assault (BOLD movement initial attack)</t>
  </si>
  <si>
    <t>+</t>
  </si>
  <si>
    <t>=</t>
  </si>
  <si>
    <t>Hit F9 (recalculate) To "roll the dice".</t>
  </si>
  <si>
    <t>Close</t>
  </si>
  <si>
    <t>Close + Bold</t>
  </si>
  <si>
    <t>NOTE: Close assault result T/A indicates that T is the effect on target, A on the assaulter.</t>
  </si>
  <si>
    <t>Auto attack</t>
  </si>
  <si>
    <t>Non-auto attack</t>
  </si>
  <si>
    <t>NOTE: Double attack strength if target has bold move order this turn.  Defender must announce this fact.</t>
  </si>
  <si>
    <t>If assaulted player is killed in close assault, he must report the units killed to attacker.</t>
  </si>
  <si>
    <t>Attack strength is 2/3 for automatic rifles targetting two hexes.</t>
  </si>
  <si>
    <t>If the attacking player is killed, he asks if units were present.  If not, no effect other than ammo depletion.</t>
  </si>
  <si>
    <t>Attack strength is 1/2 for targets that are already suppressed.  Defender need not announce this fact for units in woods or building hexes.</t>
  </si>
  <si>
    <t>A K result causes other (non-leader) friendly units in open hexes of the same megahex to be suppressed.</t>
  </si>
  <si>
    <t>Ammunition check</t>
  </si>
  <si>
    <t>All K results are S if target hex is unspotted.</t>
  </si>
  <si>
    <t>Fireteam w/o MG</t>
  </si>
  <si>
    <t>NOTE: For automatic fire/machine guns, ammo is depleted on last target hex only.</t>
  </si>
  <si>
    <t>Fireteam w/ MG</t>
  </si>
  <si>
    <t>An S result in an open hex causes other (non-leader) units in open hexes of the same megahex to be suppressed.</t>
  </si>
  <si>
    <t>Squad</t>
  </si>
  <si>
    <t>Machine gun</t>
  </si>
  <si>
    <t>Kill</t>
  </si>
  <si>
    <t>Suppression only</t>
  </si>
  <si>
    <t>Suppress</t>
  </si>
  <si>
    <t>C/A</t>
  </si>
  <si>
    <t>Die one</t>
  </si>
  <si>
    <t>Die two</t>
  </si>
  <si>
    <t>Target dies</t>
  </si>
  <si>
    <t>Both alive</t>
  </si>
  <si>
    <t>Attacker dies</t>
  </si>
  <si>
    <t>Close assault results (odds)</t>
  </si>
  <si>
    <t>Probability that the target dies in repeated close assault:</t>
  </si>
  <si>
    <t>P(t) = P(bd_a) + P(td_a) + P(nd_a)*(P(ad_b) + P(nd_b)*P(t))</t>
  </si>
  <si>
    <t>where bd_a is the odds that both die when the assaulter attacks, Td_a is the odds that the target dies, And so on.</t>
  </si>
  <si>
    <t xml:space="preserve">Thus, </t>
  </si>
  <si>
    <t>P(t) = (P(bd_a) + P(td_a) + P(nd_a)P(ad_b)) / (1-P(nd_a)P(nd_b))</t>
  </si>
</sst>
</file>

<file path=xl/styles.xml><?xml version="1.0" encoding="utf-8"?>
<styleSheet xmlns="http://schemas.openxmlformats.org/spreadsheetml/2006/main">
  <numFmts count="3">
    <numFmt numFmtId="164" formatCode="GENERAL"/>
    <numFmt numFmtId="165" formatCode="@"/>
    <numFmt numFmtId="166" formatCode="0.00"/>
  </numFmts>
  <fonts count="9">
    <font>
      <sz val="10"/>
      <color indexed="8"/>
      <name val="Sans"/>
      <family val="2"/>
    </font>
    <font>
      <sz val="10"/>
      <name val="Arial"/>
      <family val="0"/>
    </font>
    <font>
      <i/>
      <sz val="10"/>
      <color indexed="8"/>
      <name val="Sans"/>
      <family val="2"/>
    </font>
    <font>
      <b/>
      <sz val="10"/>
      <color indexed="8"/>
      <name val="Sans"/>
      <family val="2"/>
    </font>
    <font>
      <b/>
      <sz val="12"/>
      <color indexed="8"/>
      <name val="Sans"/>
      <family val="2"/>
    </font>
    <font>
      <b/>
      <i/>
      <sz val="10"/>
      <color indexed="8"/>
      <name val="Sans"/>
      <family val="2"/>
    </font>
    <font>
      <b/>
      <sz val="22"/>
      <color indexed="8"/>
      <name val="Sans"/>
      <family val="2"/>
    </font>
    <font>
      <b/>
      <sz val="20"/>
      <color indexed="8"/>
      <name val="Sans"/>
      <family val="2"/>
    </font>
    <font>
      <b/>
      <sz val="8"/>
      <name val="Sans"/>
      <family val="2"/>
    </font>
  </fonts>
  <fills count="12">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2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style="thin">
        <color indexed="8"/>
      </top>
      <bottom>
        <color indexed="63"/>
      </bottom>
    </border>
    <border>
      <left>
        <color indexed="63"/>
      </left>
      <right style="thick">
        <color indexed="8"/>
      </right>
      <top style="hair">
        <color indexed="8"/>
      </top>
      <bottom>
        <color indexed="63"/>
      </bottom>
    </border>
    <border>
      <left>
        <color indexed="63"/>
      </left>
      <right>
        <color indexed="63"/>
      </right>
      <top style="hair">
        <color indexed="8"/>
      </top>
      <bottom style="thick">
        <color indexed="8"/>
      </bottom>
    </border>
    <border>
      <left style="thin">
        <color indexed="8"/>
      </left>
      <right>
        <color indexed="63"/>
      </right>
      <top style="hair">
        <color indexed="8"/>
      </top>
      <bottom style="thick">
        <color indexed="8"/>
      </bottom>
    </border>
    <border>
      <left>
        <color indexed="63"/>
      </left>
      <right style="thick">
        <color indexed="8"/>
      </right>
      <top style="hair">
        <color indexed="8"/>
      </top>
      <bottom style="thick">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2">
    <xf numFmtId="164" fontId="0" fillId="0" borderId="0" xfId="0" applyAlignment="1">
      <alignment/>
    </xf>
    <xf numFmtId="164" fontId="0" fillId="0" borderId="0" xfId="0" applyNumberFormat="1" applyFont="1" applyFill="1" applyBorder="1" applyAlignment="1" applyProtection="1">
      <alignment horizontal="center" vertical="center" textRotation="90"/>
      <protection/>
    </xf>
    <xf numFmtId="164" fontId="0" fillId="0" borderId="0" xfId="0" applyNumberFormat="1" applyFont="1" applyFill="1" applyBorder="1" applyAlignment="1" applyProtection="1">
      <alignment horizontal="center"/>
      <protection/>
    </xf>
    <xf numFmtId="165" fontId="0" fillId="0" borderId="0" xfId="0" applyNumberFormat="1" applyFont="1" applyFill="1" applyBorder="1" applyAlignment="1" applyProtection="1">
      <alignment horizontal="center" vertical="center" textRotation="90"/>
      <protection/>
    </xf>
    <xf numFmtId="165" fontId="0" fillId="0" borderId="0" xfId="0" applyNumberFormat="1" applyFont="1" applyFill="1" applyBorder="1" applyAlignment="1" applyProtection="1">
      <alignment horizontal="center"/>
      <protection/>
    </xf>
    <xf numFmtId="165" fontId="2"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protection/>
    </xf>
    <xf numFmtId="165" fontId="3" fillId="0" borderId="0" xfId="0" applyNumberFormat="1" applyFont="1" applyFill="1" applyBorder="1" applyAlignment="1" applyProtection="1">
      <alignment horizontal="center"/>
      <protection/>
    </xf>
    <xf numFmtId="164" fontId="0" fillId="0" borderId="1" xfId="0" applyNumberFormat="1" applyFont="1" applyFill="1" applyBorder="1" applyAlignment="1" applyProtection="1">
      <alignment horizontal="center" vertical="center" textRotation="90"/>
      <protection/>
    </xf>
    <xf numFmtId="165" fontId="0" fillId="0" borderId="1" xfId="0" applyNumberFormat="1" applyFont="1" applyFill="1" applyBorder="1" applyAlignment="1" applyProtection="1">
      <alignment horizontal="center" vertical="center" textRotation="90"/>
      <protection/>
    </xf>
    <xf numFmtId="164" fontId="0" fillId="0" borderId="2" xfId="0" applyNumberFormat="1" applyFont="1" applyFill="1" applyBorder="1" applyAlignment="1" applyProtection="1">
      <alignment horizontal="center" vertical="center" textRotation="90"/>
      <protection/>
    </xf>
    <xf numFmtId="164" fontId="3" fillId="0" borderId="0" xfId="0" applyNumberFormat="1" applyFont="1" applyFill="1" applyBorder="1" applyAlignment="1" applyProtection="1">
      <alignment horizontal="center"/>
      <protection/>
    </xf>
    <xf numFmtId="164" fontId="0" fillId="2" borderId="1" xfId="0" applyNumberFormat="1" applyFont="1" applyFill="1" applyBorder="1" applyAlignment="1" applyProtection="1">
      <alignment horizontal="center"/>
      <protection/>
    </xf>
    <xf numFmtId="164" fontId="0" fillId="2" borderId="3" xfId="0" applyNumberFormat="1" applyFont="1" applyFill="1" applyBorder="1" applyAlignment="1" applyProtection="1">
      <alignment horizontal="center"/>
      <protection/>
    </xf>
    <xf numFmtId="164" fontId="0" fillId="2" borderId="4" xfId="0" applyNumberFormat="1" applyFont="1" applyFill="1" applyBorder="1" applyAlignment="1" applyProtection="1">
      <alignment horizontal="center"/>
      <protection/>
    </xf>
    <xf numFmtId="164" fontId="0" fillId="0" borderId="5" xfId="0" applyNumberFormat="1" applyFont="1" applyFill="1" applyBorder="1" applyAlignment="1" applyProtection="1">
      <alignment horizontal="center"/>
      <protection/>
    </xf>
    <xf numFmtId="164" fontId="0" fillId="0" borderId="6" xfId="0" applyNumberFormat="1" applyFont="1" applyFill="1" applyBorder="1" applyAlignment="1" applyProtection="1">
      <alignment horizontal="center"/>
      <protection/>
    </xf>
    <xf numFmtId="164" fontId="0" fillId="0" borderId="7" xfId="0" applyNumberFormat="1" applyFont="1" applyFill="1" applyBorder="1" applyAlignment="1" applyProtection="1">
      <alignment horizontal="center"/>
      <protection/>
    </xf>
    <xf numFmtId="164" fontId="4" fillId="0" borderId="1" xfId="0" applyNumberFormat="1" applyFont="1" applyFill="1" applyBorder="1" applyAlignment="1" applyProtection="1">
      <alignment horizontal="center" vertical="center"/>
      <protection/>
    </xf>
    <xf numFmtId="164" fontId="4" fillId="0" borderId="8" xfId="0" applyNumberFormat="1" applyFont="1" applyFill="1" applyBorder="1" applyAlignment="1" applyProtection="1">
      <alignment horizontal="center" vertical="center"/>
      <protection/>
    </xf>
    <xf numFmtId="164" fontId="0" fillId="3" borderId="5" xfId="0" applyNumberFormat="1" applyFont="1" applyFill="1" applyBorder="1" applyAlignment="1" applyProtection="1">
      <alignment horizontal="center"/>
      <protection/>
    </xf>
    <xf numFmtId="164" fontId="0" fillId="3" borderId="6" xfId="0" applyNumberFormat="1" applyFont="1" applyFill="1" applyBorder="1" applyAlignment="1" applyProtection="1">
      <alignment horizontal="center"/>
      <protection/>
    </xf>
    <xf numFmtId="164" fontId="0" fillId="3" borderId="7" xfId="0" applyNumberFormat="1" applyFont="1" applyFill="1" applyBorder="1" applyAlignment="1" applyProtection="1">
      <alignment horizontal="center"/>
      <protection/>
    </xf>
    <xf numFmtId="164" fontId="0" fillId="4" borderId="5" xfId="0" applyNumberFormat="1" applyFont="1" applyFill="1" applyBorder="1" applyAlignment="1" applyProtection="1">
      <alignment horizontal="center"/>
      <protection/>
    </xf>
    <xf numFmtId="164" fontId="0" fillId="4" borderId="6" xfId="0" applyNumberFormat="1" applyFont="1" applyFill="1" applyBorder="1" applyAlignment="1" applyProtection="1">
      <alignment horizontal="center"/>
      <protection/>
    </xf>
    <xf numFmtId="164" fontId="0" fillId="4" borderId="7" xfId="0" applyNumberFormat="1" applyFont="1" applyFill="1" applyBorder="1" applyAlignment="1" applyProtection="1">
      <alignment horizontal="center"/>
      <protection/>
    </xf>
    <xf numFmtId="164" fontId="0" fillId="0" borderId="8" xfId="0" applyNumberFormat="1" applyFont="1" applyFill="1" applyBorder="1" applyAlignment="1" applyProtection="1">
      <alignment horizontal="center" vertical="center" textRotation="90"/>
      <protection/>
    </xf>
    <xf numFmtId="164" fontId="0" fillId="0" borderId="9" xfId="0" applyNumberFormat="1" applyFont="1" applyFill="1" applyBorder="1" applyAlignment="1" applyProtection="1">
      <alignment horizontal="center" vertical="center" textRotation="90"/>
      <protection/>
    </xf>
    <xf numFmtId="164" fontId="0" fillId="5" borderId="5" xfId="0" applyNumberFormat="1" applyFont="1" applyFill="1" applyBorder="1" applyAlignment="1" applyProtection="1">
      <alignment horizontal="center"/>
      <protection/>
    </xf>
    <xf numFmtId="164" fontId="0" fillId="5" borderId="6" xfId="0" applyNumberFormat="1" applyFont="1" applyFill="1" applyBorder="1" applyAlignment="1" applyProtection="1">
      <alignment horizontal="center"/>
      <protection/>
    </xf>
    <xf numFmtId="164" fontId="0" fillId="5" borderId="7" xfId="0" applyNumberFormat="1" applyFont="1" applyFill="1" applyBorder="1" applyAlignment="1" applyProtection="1">
      <alignment horizontal="center"/>
      <protection/>
    </xf>
    <xf numFmtId="164" fontId="0" fillId="5" borderId="10" xfId="0" applyNumberFormat="1" applyFont="1" applyFill="1" applyBorder="1" applyAlignment="1" applyProtection="1">
      <alignment horizontal="center"/>
      <protection/>
    </xf>
    <xf numFmtId="164" fontId="0" fillId="5" borderId="11" xfId="0" applyNumberFormat="1" applyFont="1" applyFill="1" applyBorder="1" applyAlignment="1" applyProtection="1">
      <alignment horizontal="center"/>
      <protection/>
    </xf>
    <xf numFmtId="164" fontId="0" fillId="5" borderId="12"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164" fontId="0" fillId="2" borderId="2" xfId="0" applyNumberFormat="1" applyFont="1" applyFill="1" applyBorder="1" applyAlignment="1" applyProtection="1">
      <alignment horizontal="center"/>
      <protection/>
    </xf>
    <xf numFmtId="164" fontId="0" fillId="0" borderId="4" xfId="0" applyNumberFormat="1" applyFont="1" applyFill="1" applyBorder="1" applyAlignment="1" applyProtection="1">
      <alignment/>
      <protection/>
    </xf>
    <xf numFmtId="164" fontId="0" fillId="3" borderId="2" xfId="0" applyNumberFormat="1" applyFont="1" applyFill="1" applyBorder="1" applyAlignment="1" applyProtection="1">
      <alignment horizontal="center"/>
      <protection/>
    </xf>
    <xf numFmtId="164" fontId="0" fillId="0" borderId="13" xfId="0" applyNumberFormat="1" applyFont="1" applyFill="1" applyBorder="1" applyAlignment="1" applyProtection="1">
      <alignment/>
      <protection/>
    </xf>
    <xf numFmtId="164" fontId="0" fillId="4" borderId="2" xfId="0" applyNumberFormat="1" applyFont="1" applyFill="1" applyBorder="1" applyAlignment="1" applyProtection="1">
      <alignment horizontal="center"/>
      <protection/>
    </xf>
    <xf numFmtId="164" fontId="0" fillId="5" borderId="9" xfId="0" applyNumberFormat="1" applyFont="1" applyFill="1" applyBorder="1" applyAlignment="1" applyProtection="1">
      <alignment horizontal="center"/>
      <protection/>
    </xf>
    <xf numFmtId="164" fontId="0" fillId="0" borderId="14" xfId="0" applyNumberFormat="1" applyFont="1" applyFill="1" applyBorder="1" applyAlignment="1" applyProtection="1">
      <alignment/>
      <protection/>
    </xf>
    <xf numFmtId="164" fontId="3" fillId="0" borderId="0" xfId="0" applyNumberFormat="1" applyFont="1" applyFill="1" applyBorder="1" applyAlignment="1" applyProtection="1">
      <alignment horizontal="center" vertical="center"/>
      <protection/>
    </xf>
    <xf numFmtId="164" fontId="0" fillId="0" borderId="1" xfId="0" applyNumberFormat="1" applyFont="1" applyFill="1" applyBorder="1" applyAlignment="1" applyProtection="1">
      <alignment horizontal="center"/>
      <protection/>
    </xf>
    <xf numFmtId="164" fontId="0" fillId="0" borderId="3" xfId="0" applyNumberFormat="1" applyFont="1" applyFill="1" applyBorder="1" applyAlignment="1" applyProtection="1">
      <alignment horizontal="center"/>
      <protection/>
    </xf>
    <xf numFmtId="164" fontId="0" fillId="0" borderId="4" xfId="0" applyNumberFormat="1" applyFont="1" applyFill="1" applyBorder="1" applyAlignment="1" applyProtection="1">
      <alignment horizontal="center"/>
      <protection/>
    </xf>
    <xf numFmtId="165" fontId="3" fillId="0" borderId="0" xfId="0" applyNumberFormat="1" applyFont="1" applyFill="1" applyBorder="1" applyAlignment="1" applyProtection="1">
      <alignment horizontal="center" vertical="center"/>
      <protection/>
    </xf>
    <xf numFmtId="164" fontId="0" fillId="6" borderId="1" xfId="0" applyNumberFormat="1" applyFont="1" applyFill="1" applyBorder="1" applyAlignment="1" applyProtection="1">
      <alignment horizontal="center"/>
      <protection/>
    </xf>
    <xf numFmtId="164" fontId="0" fillId="6" borderId="3" xfId="0" applyNumberFormat="1" applyFont="1" applyFill="1" applyBorder="1" applyAlignment="1" applyProtection="1">
      <alignment horizontal="center"/>
      <protection/>
    </xf>
    <xf numFmtId="164" fontId="0" fillId="6" borderId="4" xfId="0" applyNumberFormat="1" applyFont="1" applyFill="1" applyBorder="1" applyAlignment="1" applyProtection="1">
      <alignment horizontal="center"/>
      <protection/>
    </xf>
    <xf numFmtId="164" fontId="0" fillId="6" borderId="5" xfId="0" applyNumberFormat="1" applyFont="1" applyFill="1" applyBorder="1" applyAlignment="1" applyProtection="1">
      <alignment horizontal="center"/>
      <protection/>
    </xf>
    <xf numFmtId="164" fontId="0" fillId="6" borderId="6" xfId="0" applyNumberFormat="1" applyFont="1" applyFill="1" applyBorder="1" applyAlignment="1" applyProtection="1">
      <alignment horizontal="center"/>
      <protection/>
    </xf>
    <xf numFmtId="164" fontId="0" fillId="6" borderId="7" xfId="0" applyNumberFormat="1" applyFont="1" applyFill="1" applyBorder="1" applyAlignment="1" applyProtection="1">
      <alignment horizontal="center"/>
      <protection/>
    </xf>
    <xf numFmtId="164" fontId="0" fillId="6" borderId="10" xfId="0" applyNumberFormat="1" applyFont="1" applyFill="1" applyBorder="1" applyAlignment="1" applyProtection="1">
      <alignment horizontal="center"/>
      <protection/>
    </xf>
    <xf numFmtId="164" fontId="0" fillId="6" borderId="11" xfId="0" applyNumberFormat="1" applyFont="1" applyFill="1" applyBorder="1" applyAlignment="1" applyProtection="1">
      <alignment horizontal="center"/>
      <protection/>
    </xf>
    <xf numFmtId="164" fontId="0" fillId="6" borderId="12" xfId="0" applyNumberFormat="1" applyFon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164" fontId="0" fillId="0" borderId="13" xfId="0" applyNumberFormat="1" applyFont="1" applyFill="1" applyBorder="1" applyAlignment="1" applyProtection="1">
      <alignment horizontal="center"/>
      <protection/>
    </xf>
    <xf numFmtId="164" fontId="0" fillId="0" borderId="10" xfId="0" applyNumberFormat="1" applyFont="1" applyFill="1" applyBorder="1" applyAlignment="1" applyProtection="1">
      <alignment horizontal="center"/>
      <protection/>
    </xf>
    <xf numFmtId="164" fontId="0" fillId="0" borderId="11" xfId="0" applyNumberFormat="1" applyFont="1" applyFill="1" applyBorder="1" applyAlignment="1" applyProtection="1">
      <alignment horizontal="center"/>
      <protection/>
    </xf>
    <xf numFmtId="164" fontId="0" fillId="0" borderId="12"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vertical="center"/>
      <protection/>
    </xf>
    <xf numFmtId="164" fontId="3" fillId="0" borderId="1" xfId="0" applyNumberFormat="1" applyFont="1" applyFill="1" applyBorder="1" applyAlignment="1" applyProtection="1">
      <alignment horizontal="center" vertical="center" textRotation="90"/>
      <protection/>
    </xf>
    <xf numFmtId="164" fontId="3" fillId="0" borderId="8" xfId="0" applyNumberFormat="1" applyFont="1" applyFill="1" applyBorder="1" applyAlignment="1" applyProtection="1">
      <alignment horizontal="center" vertical="center" textRotation="90"/>
      <protection/>
    </xf>
    <xf numFmtId="164" fontId="0" fillId="0" borderId="14" xfId="0" applyNumberFormat="1" applyFont="1" applyFill="1" applyBorder="1" applyAlignment="1" applyProtection="1">
      <alignment horizontal="center"/>
      <protection/>
    </xf>
    <xf numFmtId="164" fontId="0" fillId="0" borderId="0" xfId="0" applyNumberFormat="1" applyFont="1" applyFill="1" applyBorder="1" applyAlignment="1" applyProtection="1">
      <alignment wrapText="1"/>
      <protection/>
    </xf>
    <xf numFmtId="164" fontId="0" fillId="7" borderId="0" xfId="0" applyNumberFormat="1" applyFont="1" applyFill="1" applyBorder="1" applyAlignment="1" applyProtection="1">
      <alignment horizontal="center" vertical="center" textRotation="90"/>
      <protection/>
    </xf>
    <xf numFmtId="164" fontId="2" fillId="7" borderId="0" xfId="0" applyNumberFormat="1" applyFont="1" applyFill="1" applyBorder="1" applyAlignment="1" applyProtection="1">
      <alignment horizontal="right" vertical="center" textRotation="90" wrapText="1"/>
      <protection/>
    </xf>
    <xf numFmtId="165" fontId="3" fillId="7" borderId="0" xfId="0" applyNumberFormat="1" applyFont="1" applyFill="1" applyBorder="1" applyAlignment="1" applyProtection="1">
      <alignment horizontal="center" wrapText="1"/>
      <protection/>
    </xf>
    <xf numFmtId="166" fontId="0" fillId="7" borderId="6" xfId="0" applyNumberFormat="1" applyFont="1" applyFill="1" applyBorder="1" applyAlignment="1" applyProtection="1">
      <alignment wrapText="1"/>
      <protection/>
    </xf>
    <xf numFmtId="164" fontId="0" fillId="7" borderId="0" xfId="0" applyNumberFormat="1" applyFont="1" applyFill="1" applyBorder="1" applyAlignment="1" applyProtection="1">
      <alignment horizontal="center"/>
      <protection/>
    </xf>
    <xf numFmtId="164" fontId="0" fillId="7" borderId="0" xfId="0" applyNumberFormat="1" applyFont="1" applyFill="1" applyBorder="1" applyAlignment="1" applyProtection="1">
      <alignment/>
      <protection/>
    </xf>
    <xf numFmtId="164" fontId="3" fillId="0" borderId="0" xfId="0" applyNumberFormat="1" applyFont="1" applyFill="1" applyBorder="1" applyAlignment="1" applyProtection="1">
      <alignment horizontal="center" wrapText="1"/>
      <protection/>
    </xf>
    <xf numFmtId="165" fontId="2" fillId="0" borderId="0" xfId="0" applyNumberFormat="1" applyFont="1" applyFill="1" applyBorder="1" applyAlignment="1" applyProtection="1">
      <alignment horizontal="center" wrapText="1"/>
      <protection/>
    </xf>
    <xf numFmtId="165" fontId="3" fillId="0" borderId="0" xfId="0" applyNumberFormat="1" applyFont="1" applyFill="1" applyBorder="1" applyAlignment="1" applyProtection="1">
      <alignment horizontal="center" wrapText="1"/>
      <protection/>
    </xf>
    <xf numFmtId="164" fontId="6" fillId="7" borderId="0" xfId="0" applyNumberFormat="1" applyFont="1" applyFill="1" applyBorder="1" applyAlignment="1" applyProtection="1">
      <alignment horizontal="center" vertical="center" textRotation="90"/>
      <protection/>
    </xf>
    <xf numFmtId="164" fontId="2" fillId="0" borderId="0" xfId="0" applyNumberFormat="1" applyFont="1" applyFill="1" applyBorder="1" applyAlignment="1" applyProtection="1">
      <alignment horizontal="right" vertical="center" textRotation="90" wrapText="1"/>
      <protection/>
    </xf>
    <xf numFmtId="166" fontId="0" fillId="0" borderId="1" xfId="0" applyNumberFormat="1" applyFont="1" applyFill="1" applyBorder="1" applyAlignment="1" applyProtection="1">
      <alignment horizontal="center" wrapText="1"/>
      <protection/>
    </xf>
    <xf numFmtId="166" fontId="0" fillId="0" borderId="3" xfId="0" applyNumberFormat="1" applyFont="1" applyFill="1" applyBorder="1" applyAlignment="1" applyProtection="1">
      <alignment horizontal="center" wrapText="1"/>
      <protection/>
    </xf>
    <xf numFmtId="166" fontId="0" fillId="0" borderId="4" xfId="0" applyNumberFormat="1" applyFont="1" applyFill="1" applyBorder="1" applyAlignment="1" applyProtection="1">
      <alignment horizontal="center" wrapText="1"/>
      <protection/>
    </xf>
    <xf numFmtId="166" fontId="0" fillId="0" borderId="5" xfId="0" applyNumberFormat="1" applyFont="1" applyFill="1" applyBorder="1" applyAlignment="1" applyProtection="1">
      <alignment horizontal="center" wrapText="1"/>
      <protection/>
    </xf>
    <xf numFmtId="166" fontId="0" fillId="0" borderId="6" xfId="0" applyNumberFormat="1" applyFont="1" applyFill="1" applyBorder="1" applyAlignment="1" applyProtection="1">
      <alignment horizontal="center" wrapText="1"/>
      <protection/>
    </xf>
    <xf numFmtId="166" fontId="0" fillId="0" borderId="7" xfId="0" applyNumberFormat="1" applyFont="1" applyFill="1" applyBorder="1" applyAlignment="1" applyProtection="1">
      <alignment horizontal="center" wrapText="1"/>
      <protection/>
    </xf>
    <xf numFmtId="166" fontId="0" fillId="6" borderId="5" xfId="0" applyNumberFormat="1" applyFont="1" applyFill="1" applyBorder="1" applyAlignment="1" applyProtection="1">
      <alignment horizontal="center" wrapText="1"/>
      <protection/>
    </xf>
    <xf numFmtId="166" fontId="0" fillId="6" borderId="6" xfId="0" applyNumberFormat="1" applyFont="1" applyFill="1" applyBorder="1" applyAlignment="1" applyProtection="1">
      <alignment horizontal="center" wrapText="1"/>
      <protection/>
    </xf>
    <xf numFmtId="166" fontId="0" fillId="6" borderId="7" xfId="0" applyNumberFormat="1" applyFont="1" applyFill="1" applyBorder="1" applyAlignment="1" applyProtection="1">
      <alignment horizontal="center" wrapText="1"/>
      <protection/>
    </xf>
    <xf numFmtId="166" fontId="0" fillId="0" borderId="10" xfId="0" applyNumberFormat="1" applyFont="1" applyFill="1" applyBorder="1" applyAlignment="1" applyProtection="1">
      <alignment horizontal="center" wrapText="1"/>
      <protection/>
    </xf>
    <xf numFmtId="166" fontId="0" fillId="0" borderId="11" xfId="0" applyNumberFormat="1" applyFont="1" applyFill="1" applyBorder="1" applyAlignment="1" applyProtection="1">
      <alignment horizontal="center" wrapText="1"/>
      <protection/>
    </xf>
    <xf numFmtId="166" fontId="0" fillId="0" borderId="12" xfId="0" applyNumberFormat="1" applyFont="1" applyFill="1" applyBorder="1" applyAlignment="1" applyProtection="1">
      <alignment horizontal="center" wrapText="1"/>
      <protection/>
    </xf>
    <xf numFmtId="164" fontId="0" fillId="7" borderId="0" xfId="0" applyNumberFormat="1" applyFont="1" applyFill="1" applyBorder="1" applyAlignment="1" applyProtection="1">
      <alignment wrapText="1"/>
      <protection/>
    </xf>
    <xf numFmtId="164" fontId="0" fillId="0" borderId="0" xfId="0" applyNumberFormat="1" applyFont="1" applyFill="1" applyBorder="1" applyAlignment="1" applyProtection="1">
      <alignment horizontal="center" wrapText="1"/>
      <protection/>
    </xf>
    <xf numFmtId="164" fontId="0" fillId="7" borderId="0" xfId="0" applyNumberFormat="1" applyFont="1" applyFill="1" applyBorder="1" applyAlignment="1" applyProtection="1">
      <alignment horizontal="center" wrapText="1"/>
      <protection/>
    </xf>
    <xf numFmtId="164" fontId="0" fillId="8" borderId="0" xfId="0" applyNumberFormat="1" applyFont="1" applyFill="1" applyBorder="1" applyAlignment="1" applyProtection="1">
      <alignment/>
      <protection/>
    </xf>
    <xf numFmtId="164" fontId="0" fillId="8" borderId="0" xfId="0" applyNumberFormat="1" applyFont="1" applyFill="1" applyBorder="1" applyAlignment="1" applyProtection="1">
      <alignment wrapText="1"/>
      <protection/>
    </xf>
    <xf numFmtId="164" fontId="6" fillId="8" borderId="0" xfId="0" applyNumberFormat="1" applyFont="1" applyFill="1" applyBorder="1" applyAlignment="1" applyProtection="1">
      <alignment horizontal="center" vertical="center" textRotation="90"/>
      <protection/>
    </xf>
    <xf numFmtId="164" fontId="3" fillId="9" borderId="0" xfId="0" applyNumberFormat="1" applyFont="1" applyFill="1" applyBorder="1" applyAlignment="1" applyProtection="1">
      <alignment horizontal="center" vertical="center" textRotation="90"/>
      <protection/>
    </xf>
    <xf numFmtId="164" fontId="0" fillId="9" borderId="0" xfId="0" applyNumberFormat="1" applyFont="1" applyFill="1" applyBorder="1" applyAlignment="1" applyProtection="1">
      <alignment horizontal="center" wrapText="1"/>
      <protection/>
    </xf>
    <xf numFmtId="164" fontId="0" fillId="9" borderId="0" xfId="0" applyNumberFormat="1" applyFont="1" applyFill="1" applyBorder="1" applyAlignment="1" applyProtection="1">
      <alignment horizontal="center"/>
      <protection/>
    </xf>
    <xf numFmtId="164" fontId="0" fillId="9" borderId="0" xfId="0" applyNumberFormat="1" applyFont="1" applyFill="1" applyBorder="1" applyAlignment="1" applyProtection="1">
      <alignment horizontal="center" vertical="center" textRotation="90"/>
      <protection/>
    </xf>
    <xf numFmtId="164" fontId="0" fillId="0" borderId="0" xfId="0" applyNumberFormat="1" applyFont="1" applyFill="1" applyBorder="1" applyAlignment="1" applyProtection="1">
      <alignment horizontal="center" vertical="center" wrapText="1"/>
      <protection/>
    </xf>
    <xf numFmtId="164" fontId="6" fillId="9" borderId="0" xfId="0" applyNumberFormat="1" applyFont="1" applyFill="1" applyBorder="1" applyAlignment="1" applyProtection="1">
      <alignment horizontal="center" vertical="center" textRotation="90"/>
      <protection/>
    </xf>
    <xf numFmtId="164" fontId="2" fillId="9" borderId="0" xfId="0" applyNumberFormat="1" applyFont="1" applyFill="1" applyBorder="1" applyAlignment="1" applyProtection="1">
      <alignment horizontal="right" vertical="center" textRotation="90" wrapText="1"/>
      <protection/>
    </xf>
    <xf numFmtId="165" fontId="3" fillId="9" borderId="0" xfId="0" applyNumberFormat="1" applyFont="1" applyFill="1" applyBorder="1" applyAlignment="1" applyProtection="1">
      <alignment horizontal="center" wrapText="1"/>
      <protection/>
    </xf>
    <xf numFmtId="166" fontId="0" fillId="9" borderId="0" xfId="0" applyNumberFormat="1" applyFont="1" applyFill="1" applyBorder="1" applyAlignment="1" applyProtection="1">
      <alignment wrapText="1"/>
      <protection/>
    </xf>
    <xf numFmtId="164" fontId="0" fillId="9" borderId="0" xfId="0" applyNumberFormat="1" applyFont="1" applyFill="1" applyBorder="1" applyAlignment="1" applyProtection="1">
      <alignment horizontal="center" vertical="center" textRotation="90" wrapText="1"/>
      <protection/>
    </xf>
    <xf numFmtId="164" fontId="0" fillId="9" borderId="0" xfId="0" applyNumberFormat="1" applyFont="1" applyFill="1" applyBorder="1" applyAlignment="1" applyProtection="1">
      <alignment wrapText="1"/>
      <protection/>
    </xf>
    <xf numFmtId="164" fontId="0" fillId="9" borderId="0" xfId="0" applyNumberFormat="1" applyFont="1" applyFill="1" applyBorder="1" applyAlignment="1" applyProtection="1">
      <alignment/>
      <protection/>
    </xf>
    <xf numFmtId="166" fontId="0" fillId="0" borderId="1" xfId="0" applyNumberFormat="1" applyFont="1" applyFill="1" applyBorder="1" applyAlignment="1" applyProtection="1">
      <alignment wrapText="1"/>
      <protection/>
    </xf>
    <xf numFmtId="166" fontId="0" fillId="0" borderId="3" xfId="0" applyNumberFormat="1" applyFont="1" applyFill="1" applyBorder="1" applyAlignment="1" applyProtection="1">
      <alignment wrapText="1"/>
      <protection/>
    </xf>
    <xf numFmtId="166" fontId="0" fillId="0" borderId="4" xfId="0" applyNumberFormat="1" applyFont="1" applyFill="1" applyBorder="1" applyAlignment="1" applyProtection="1">
      <alignment wrapText="1"/>
      <protection/>
    </xf>
    <xf numFmtId="166" fontId="0" fillId="0" borderId="5" xfId="0" applyNumberFormat="1" applyFont="1" applyFill="1" applyBorder="1" applyAlignment="1" applyProtection="1">
      <alignment wrapText="1"/>
      <protection/>
    </xf>
    <xf numFmtId="166" fontId="0" fillId="0" borderId="6" xfId="0" applyNumberFormat="1" applyFont="1" applyFill="1" applyBorder="1" applyAlignment="1" applyProtection="1">
      <alignment wrapText="1"/>
      <protection/>
    </xf>
    <xf numFmtId="166" fontId="0" fillId="0" borderId="7" xfId="0" applyNumberFormat="1" applyFont="1" applyFill="1" applyBorder="1" applyAlignment="1" applyProtection="1">
      <alignment wrapText="1"/>
      <protection/>
    </xf>
    <xf numFmtId="166" fontId="0" fillId="6" borderId="5" xfId="0" applyNumberFormat="1" applyFont="1" applyFill="1" applyBorder="1" applyAlignment="1" applyProtection="1">
      <alignment wrapText="1"/>
      <protection/>
    </xf>
    <xf numFmtId="166" fontId="0" fillId="6" borderId="6" xfId="0" applyNumberFormat="1" applyFont="1" applyFill="1" applyBorder="1" applyAlignment="1" applyProtection="1">
      <alignment wrapText="1"/>
      <protection/>
    </xf>
    <xf numFmtId="166" fontId="0" fillId="6" borderId="7" xfId="0" applyNumberFormat="1" applyFont="1" applyFill="1" applyBorder="1" applyAlignment="1" applyProtection="1">
      <alignment wrapText="1"/>
      <protection/>
    </xf>
    <xf numFmtId="166" fontId="0" fillId="0" borderId="10" xfId="0" applyNumberFormat="1" applyFont="1" applyFill="1" applyBorder="1" applyAlignment="1" applyProtection="1">
      <alignment wrapText="1"/>
      <protection/>
    </xf>
    <xf numFmtId="166" fontId="0" fillId="0" borderId="11" xfId="0" applyNumberFormat="1" applyFont="1" applyFill="1" applyBorder="1" applyAlignment="1" applyProtection="1">
      <alignment wrapText="1"/>
      <protection/>
    </xf>
    <xf numFmtId="166" fontId="0" fillId="0" borderId="12" xfId="0" applyNumberFormat="1" applyFont="1" applyFill="1" applyBorder="1" applyAlignment="1" applyProtection="1">
      <alignment wrapText="1"/>
      <protection/>
    </xf>
    <xf numFmtId="164" fontId="0" fillId="0" borderId="0" xfId="0" applyNumberFormat="1" applyFont="1" applyFill="1" applyBorder="1" applyAlignment="1" applyProtection="1">
      <alignment horizontal="center" vertical="center"/>
      <protection/>
    </xf>
    <xf numFmtId="164" fontId="0" fillId="10" borderId="0" xfId="0" applyNumberFormat="1" applyFont="1" applyFill="1" applyBorder="1" applyAlignment="1" applyProtection="1">
      <alignment horizontal="center"/>
      <protection/>
    </xf>
    <xf numFmtId="165" fontId="0" fillId="10" borderId="0" xfId="0" applyNumberFormat="1" applyFont="1" applyFill="1" applyBorder="1" applyAlignment="1" applyProtection="1">
      <alignment horizontal="center"/>
      <protection/>
    </xf>
    <xf numFmtId="164" fontId="0" fillId="0" borderId="9" xfId="0" applyNumberFormat="1" applyFont="1" applyFill="1" applyBorder="1" applyAlignment="1" applyProtection="1">
      <alignment horizontal="center" vertical="center" wrapText="1"/>
      <protection/>
    </xf>
    <xf numFmtId="165" fontId="2" fillId="0" borderId="16" xfId="0" applyNumberFormat="1" applyFont="1" applyFill="1" applyBorder="1" applyAlignment="1" applyProtection="1">
      <alignment horizontal="center"/>
      <protection/>
    </xf>
    <xf numFmtId="165" fontId="3" fillId="0" borderId="16" xfId="0" applyNumberFormat="1" applyFont="1" applyFill="1" applyBorder="1" applyAlignment="1" applyProtection="1">
      <alignment horizontal="center"/>
      <protection/>
    </xf>
    <xf numFmtId="165" fontId="3" fillId="0" borderId="17" xfId="0" applyNumberFormat="1" applyFont="1" applyFill="1" applyBorder="1" applyAlignment="1" applyProtection="1">
      <alignment horizontal="center"/>
      <protection/>
    </xf>
    <xf numFmtId="164" fontId="3" fillId="10" borderId="6" xfId="0" applyNumberFormat="1" applyFont="1" applyFill="1" applyBorder="1" applyAlignment="1" applyProtection="1">
      <alignment horizontal="center"/>
      <protection/>
    </xf>
    <xf numFmtId="164" fontId="0" fillId="10" borderId="1" xfId="0" applyNumberFormat="1" applyFont="1" applyFill="1" applyBorder="1" applyAlignment="1" applyProtection="1">
      <alignment horizontal="center"/>
      <protection/>
    </xf>
    <xf numFmtId="164" fontId="0" fillId="10" borderId="3"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horizontal="center"/>
      <protection/>
    </xf>
    <xf numFmtId="164" fontId="3" fillId="6" borderId="6" xfId="0" applyNumberFormat="1" applyFont="1" applyFill="1" applyBorder="1" applyAlignment="1" applyProtection="1">
      <alignment horizontal="center"/>
      <protection/>
    </xf>
    <xf numFmtId="164" fontId="0" fillId="6" borderId="19" xfId="0" applyNumberFormat="1" applyFont="1" applyFill="1" applyBorder="1" applyAlignment="1" applyProtection="1">
      <alignment horizontal="center"/>
      <protection/>
    </xf>
    <xf numFmtId="164" fontId="0" fillId="10" borderId="5" xfId="0" applyNumberFormat="1" applyFont="1" applyFill="1" applyBorder="1" applyAlignment="1" applyProtection="1">
      <alignment horizontal="center"/>
      <protection/>
    </xf>
    <xf numFmtId="164" fontId="0" fillId="10" borderId="6"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horizontal="center"/>
      <protection/>
    </xf>
    <xf numFmtId="164" fontId="0" fillId="10" borderId="0" xfId="0" applyNumberFormat="1" applyFont="1" applyFill="1" applyBorder="1" applyAlignment="1" applyProtection="1">
      <alignment/>
      <protection/>
    </xf>
    <xf numFmtId="164" fontId="3" fillId="10" borderId="20" xfId="0" applyNumberFormat="1" applyFont="1" applyFill="1" applyBorder="1" applyAlignment="1" applyProtection="1">
      <alignment horizontal="center"/>
      <protection/>
    </xf>
    <xf numFmtId="164" fontId="0" fillId="10" borderId="21" xfId="0" applyNumberFormat="1" applyFont="1" applyFill="1" applyBorder="1" applyAlignment="1" applyProtection="1">
      <alignment horizontal="center"/>
      <protection/>
    </xf>
    <xf numFmtId="164" fontId="0" fillId="10" borderId="20" xfId="0" applyNumberFormat="1" applyFont="1" applyFill="1" applyBorder="1" applyAlignment="1" applyProtection="1">
      <alignment horizontal="center"/>
      <protection/>
    </xf>
    <xf numFmtId="164" fontId="0" fillId="10" borderId="22" xfId="0" applyNumberFormat="1" applyFont="1" applyFill="1" applyBorder="1" applyAlignment="1" applyProtection="1">
      <alignment horizontal="center"/>
      <protection/>
    </xf>
    <xf numFmtId="164" fontId="2" fillId="11" borderId="23" xfId="0" applyNumberFormat="1" applyFont="1" applyFill="1" applyBorder="1" applyAlignment="1" applyProtection="1">
      <alignment horizontal="left" vertical="top" wrapText="1"/>
      <protection/>
    </xf>
    <xf numFmtId="164" fontId="3" fillId="0" borderId="23" xfId="0" applyNumberFormat="1" applyFont="1" applyFill="1" applyBorder="1" applyAlignment="1" applyProtection="1">
      <alignment horizontal="center" textRotation="90"/>
      <protection/>
    </xf>
    <xf numFmtId="164" fontId="3" fillId="0" borderId="0" xfId="0" applyNumberFormat="1" applyFont="1" applyFill="1" applyBorder="1" applyAlignment="1" applyProtection="1">
      <alignment horizontal="center" textRotation="90"/>
      <protection/>
    </xf>
    <xf numFmtId="164" fontId="2" fillId="11" borderId="24" xfId="0" applyNumberFormat="1" applyFont="1" applyFill="1" applyBorder="1" applyAlignment="1" applyProtection="1">
      <alignment horizontal="left" vertical="top" wrapText="1"/>
      <protection/>
    </xf>
    <xf numFmtId="164" fontId="2" fillId="11" borderId="25" xfId="0" applyNumberFormat="1" applyFont="1" applyFill="1" applyBorder="1" applyAlignment="1" applyProtection="1">
      <alignment horizontal="left" vertical="top" wrapText="1"/>
      <protection/>
    </xf>
    <xf numFmtId="164" fontId="2" fillId="11" borderId="24" xfId="0" applyNumberFormat="1" applyFont="1" applyFill="1" applyBorder="1" applyAlignment="1" applyProtection="1">
      <alignment vertical="top" wrapText="1"/>
      <protection/>
    </xf>
    <xf numFmtId="164" fontId="2" fillId="10" borderId="0" xfId="0" applyNumberFormat="1" applyFont="1" applyFill="1" applyBorder="1" applyAlignment="1" applyProtection="1">
      <alignment wrapText="1"/>
      <protection/>
    </xf>
    <xf numFmtId="164" fontId="2" fillId="0" borderId="23" xfId="0" applyNumberFormat="1" applyFont="1" applyFill="1" applyBorder="1" applyAlignment="1" applyProtection="1">
      <alignment/>
      <protection/>
    </xf>
    <xf numFmtId="164" fontId="2" fillId="11" borderId="26" xfId="0" applyNumberFormat="1" applyFont="1" applyFill="1" applyBorder="1" applyAlignment="1" applyProtection="1">
      <alignment horizontal="left" vertical="top" wrapText="1"/>
      <protection/>
    </xf>
    <xf numFmtId="164" fontId="3" fillId="0" borderId="23" xfId="0" applyNumberFormat="1" applyFont="1" applyFill="1" applyBorder="1" applyAlignment="1" applyProtection="1">
      <alignment horizontal="left"/>
      <protection/>
    </xf>
    <xf numFmtId="164" fontId="2" fillId="0" borderId="0" xfId="0" applyNumberFormat="1" applyFont="1" applyFill="1" applyBorder="1" applyAlignment="1" applyProtection="1">
      <alignment horizontal="left" vertical="distributed" wrapText="1"/>
      <protection/>
    </xf>
    <xf numFmtId="164" fontId="3" fillId="0" borderId="25" xfId="0" applyNumberFormat="1" applyFont="1" applyFill="1" applyBorder="1" applyAlignment="1" applyProtection="1">
      <alignment horizontal="left"/>
      <protection/>
    </xf>
    <xf numFmtId="164" fontId="0" fillId="0" borderId="27" xfId="0" applyNumberFormat="1" applyFont="1" applyFill="1" applyBorder="1" applyAlignment="1" applyProtection="1">
      <alignment horizontal="center"/>
      <protection/>
    </xf>
    <xf numFmtId="164" fontId="0" fillId="10" borderId="0" xfId="0" applyNumberFormat="1" applyFont="1" applyFill="1" applyBorder="1" applyAlignment="1" applyProtection="1">
      <alignment horizontal="center" vertical="center" textRotation="90"/>
      <protection/>
    </xf>
    <xf numFmtId="164" fontId="7" fillId="0" borderId="0" xfId="0" applyNumberFormat="1" applyFont="1" applyFill="1" applyBorder="1" applyAlignment="1" applyProtection="1">
      <alignment horizontal="center" vertical="center" textRotation="90"/>
      <protection/>
    </xf>
    <xf numFmtId="164" fontId="0"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protection/>
    </xf>
    <xf numFmtId="164" fontId="3" fillId="0" borderId="28" xfId="0" applyNumberFormat="1" applyFont="1" applyFill="1" applyBorder="1" applyAlignment="1" applyProtection="1">
      <alignment/>
      <protection/>
    </xf>
    <xf numFmtId="164" fontId="3" fillId="0" borderId="0" xfId="0" applyNumberFormat="1" applyFont="1" applyFill="1" applyBorder="1" applyAlignment="1" applyProtection="1">
      <alignment horizontal="center" vertical="center" textRotation="45"/>
      <protection/>
    </xf>
    <xf numFmtId="166" fontId="0" fillId="0"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right" vertical="center" textRotation="90"/>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X94"/>
  <sheetViews>
    <sheetView zoomScaleSheetLayoutView="10" workbookViewId="0" topLeftCell="A11">
      <selection activeCell="Q28" sqref="Q28"/>
    </sheetView>
  </sheetViews>
  <sheetFormatPr defaultColWidth="9.00390625" defaultRowHeight="12.75"/>
  <cols>
    <col min="1" max="4" width="2.875" style="1" customWidth="1"/>
    <col min="5" max="5" width="10.375" style="2" customWidth="1"/>
    <col min="6" max="18" width="7.625" style="2" customWidth="1"/>
    <col min="19" max="22" width="2.875" style="2" customWidth="1"/>
    <col min="23" max="24" width="9.125" style="2" customWidth="1"/>
  </cols>
  <sheetData>
    <row r="1" spans="1:24" ht="13.5">
      <c r="A1" s="3"/>
      <c r="B1" s="3"/>
      <c r="C1" s="3"/>
      <c r="D1" s="3"/>
      <c r="E1" s="4"/>
      <c r="F1" s="5" t="s">
        <v>0</v>
      </c>
      <c r="G1" s="5"/>
      <c r="H1" s="5"/>
      <c r="I1" s="5"/>
      <c r="J1" s="5"/>
      <c r="K1" s="5"/>
      <c r="L1" s="5"/>
      <c r="M1" s="5"/>
      <c r="N1" s="5"/>
      <c r="O1" s="5"/>
      <c r="P1" s="5"/>
      <c r="Q1" s="5"/>
      <c r="R1" s="5"/>
      <c r="S1" s="4"/>
      <c r="T1" s="4"/>
      <c r="U1" s="4"/>
      <c r="V1" s="4"/>
      <c r="W1" s="4"/>
      <c r="X1" s="4"/>
    </row>
    <row r="2" spans="1:24" ht="13.5">
      <c r="A2" s="3"/>
      <c r="B2" s="3"/>
      <c r="C2" s="6"/>
      <c r="D2" s="3"/>
      <c r="E2" s="5" t="s">
        <v>1</v>
      </c>
      <c r="F2" s="7">
        <v>1</v>
      </c>
      <c r="G2" s="7">
        <v>2</v>
      </c>
      <c r="H2" s="7">
        <v>3</v>
      </c>
      <c r="I2" s="7">
        <v>4</v>
      </c>
      <c r="J2" s="7">
        <v>5</v>
      </c>
      <c r="K2" s="7">
        <v>6</v>
      </c>
      <c r="L2" s="7">
        <v>7</v>
      </c>
      <c r="M2" s="7">
        <v>8</v>
      </c>
      <c r="N2" s="7">
        <v>9</v>
      </c>
      <c r="O2" s="7" t="s">
        <v>2</v>
      </c>
      <c r="P2" s="7" t="s">
        <v>3</v>
      </c>
      <c r="Q2" s="7" t="s">
        <v>4</v>
      </c>
      <c r="R2" s="7" t="s">
        <v>5</v>
      </c>
      <c r="S2" s="4"/>
      <c r="T2" s="4"/>
      <c r="U2" s="4"/>
      <c r="V2" s="4"/>
      <c r="W2" s="4"/>
      <c r="X2" s="4"/>
    </row>
    <row r="3" spans="1:22" ht="15.75" customHeight="1">
      <c r="A3" s="8" t="s">
        <v>6</v>
      </c>
      <c r="B3" s="8" t="s">
        <v>7</v>
      </c>
      <c r="C3" s="9" t="s">
        <v>8</v>
      </c>
      <c r="D3" s="10"/>
      <c r="E3" s="11">
        <v>2</v>
      </c>
      <c r="F3" s="12" t="s">
        <v>9</v>
      </c>
      <c r="G3" s="13" t="s">
        <v>9</v>
      </c>
      <c r="H3" s="13" t="s">
        <v>9</v>
      </c>
      <c r="I3" s="13" t="s">
        <v>9</v>
      </c>
      <c r="J3" s="13" t="s">
        <v>9</v>
      </c>
      <c r="K3" s="13" t="s">
        <v>9</v>
      </c>
      <c r="L3" s="13" t="s">
        <v>9</v>
      </c>
      <c r="M3" s="13" t="s">
        <v>9</v>
      </c>
      <c r="N3" s="13" t="s">
        <v>9</v>
      </c>
      <c r="O3" s="13" t="s">
        <v>9</v>
      </c>
      <c r="P3" s="13" t="s">
        <v>9</v>
      </c>
      <c r="Q3" s="13" t="s">
        <v>9</v>
      </c>
      <c r="R3" s="14" t="s">
        <v>9</v>
      </c>
      <c r="S3" s="8" t="s">
        <v>6</v>
      </c>
      <c r="T3" s="8" t="s">
        <v>7</v>
      </c>
      <c r="U3" s="9" t="s">
        <v>8</v>
      </c>
      <c r="V3" s="10"/>
    </row>
    <row r="4" spans="1:22" ht="13.5">
      <c r="A4" s="8"/>
      <c r="B4" s="8"/>
      <c r="C4" s="9"/>
      <c r="D4" s="10"/>
      <c r="E4" s="11">
        <v>3</v>
      </c>
      <c r="F4" s="15" t="s">
        <v>10</v>
      </c>
      <c r="G4" s="16" t="s">
        <v>10</v>
      </c>
      <c r="H4" s="16" t="s">
        <v>10</v>
      </c>
      <c r="I4" s="16" t="s">
        <v>9</v>
      </c>
      <c r="J4" s="16" t="s">
        <v>9</v>
      </c>
      <c r="K4" s="16" t="s">
        <v>9</v>
      </c>
      <c r="L4" s="16" t="s">
        <v>9</v>
      </c>
      <c r="M4" s="16" t="s">
        <v>9</v>
      </c>
      <c r="N4" s="16" t="s">
        <v>9</v>
      </c>
      <c r="O4" s="16" t="s">
        <v>9</v>
      </c>
      <c r="P4" s="16" t="s">
        <v>9</v>
      </c>
      <c r="Q4" s="16" t="s">
        <v>9</v>
      </c>
      <c r="R4" s="17" t="s">
        <v>9</v>
      </c>
      <c r="S4" s="8"/>
      <c r="T4" s="8"/>
      <c r="U4" s="9"/>
      <c r="V4" s="10"/>
    </row>
    <row r="5" spans="1:22" ht="13.5">
      <c r="A5" s="18" t="s">
        <v>10</v>
      </c>
      <c r="B5" s="8"/>
      <c r="C5" s="9"/>
      <c r="D5" s="10"/>
      <c r="E5" s="11">
        <v>4</v>
      </c>
      <c r="F5" s="15" t="s">
        <v>11</v>
      </c>
      <c r="G5" s="16" t="s">
        <v>10</v>
      </c>
      <c r="H5" s="16" t="s">
        <v>10</v>
      </c>
      <c r="I5" s="16" t="s">
        <v>10</v>
      </c>
      <c r="J5" s="16" t="s">
        <v>10</v>
      </c>
      <c r="K5" s="16" t="s">
        <v>9</v>
      </c>
      <c r="L5" s="16" t="s">
        <v>9</v>
      </c>
      <c r="M5" s="16" t="s">
        <v>9</v>
      </c>
      <c r="N5" s="16" t="s">
        <v>9</v>
      </c>
      <c r="O5" s="16" t="s">
        <v>9</v>
      </c>
      <c r="P5" s="16" t="s">
        <v>9</v>
      </c>
      <c r="Q5" s="16" t="s">
        <v>9</v>
      </c>
      <c r="R5" s="17" t="s">
        <v>9</v>
      </c>
      <c r="S5" s="18" t="s">
        <v>10</v>
      </c>
      <c r="T5" s="8"/>
      <c r="U5" s="9"/>
      <c r="V5" s="10"/>
    </row>
    <row r="6" spans="1:22" ht="13.5">
      <c r="A6" s="18"/>
      <c r="B6" s="8"/>
      <c r="C6" s="9"/>
      <c r="D6" s="10"/>
      <c r="E6" s="11">
        <v>5</v>
      </c>
      <c r="F6" s="15" t="s">
        <v>11</v>
      </c>
      <c r="G6" s="16" t="s">
        <v>11</v>
      </c>
      <c r="H6" s="16" t="s">
        <v>11</v>
      </c>
      <c r="I6" s="16" t="s">
        <v>10</v>
      </c>
      <c r="J6" s="16" t="s">
        <v>10</v>
      </c>
      <c r="K6" s="16" t="s">
        <v>10</v>
      </c>
      <c r="L6" s="16" t="s">
        <v>10</v>
      </c>
      <c r="M6" s="16" t="s">
        <v>9</v>
      </c>
      <c r="N6" s="16" t="s">
        <v>9</v>
      </c>
      <c r="O6" s="16" t="s">
        <v>9</v>
      </c>
      <c r="P6" s="16" t="s">
        <v>9</v>
      </c>
      <c r="Q6" s="16" t="s">
        <v>9</v>
      </c>
      <c r="R6" s="17" t="s">
        <v>9</v>
      </c>
      <c r="S6" s="18"/>
      <c r="T6" s="8"/>
      <c r="U6" s="9"/>
      <c r="V6" s="10"/>
    </row>
    <row r="7" spans="1:22" ht="15">
      <c r="A7" s="19"/>
      <c r="B7" s="18" t="s">
        <v>10</v>
      </c>
      <c r="C7" s="9"/>
      <c r="D7" s="10" t="s">
        <v>12</v>
      </c>
      <c r="E7" s="11">
        <v>6</v>
      </c>
      <c r="F7" s="20" t="s">
        <v>11</v>
      </c>
      <c r="G7" s="21" t="s">
        <v>11</v>
      </c>
      <c r="H7" s="21" t="s">
        <v>11</v>
      </c>
      <c r="I7" s="21" t="s">
        <v>11</v>
      </c>
      <c r="J7" s="21" t="s">
        <v>11</v>
      </c>
      <c r="K7" s="21" t="s">
        <v>10</v>
      </c>
      <c r="L7" s="21" t="s">
        <v>10</v>
      </c>
      <c r="M7" s="21" t="s">
        <v>10</v>
      </c>
      <c r="N7" s="21" t="s">
        <v>10</v>
      </c>
      <c r="O7" s="21" t="s">
        <v>10</v>
      </c>
      <c r="P7" s="21" t="s">
        <v>9</v>
      </c>
      <c r="Q7" s="21" t="s">
        <v>10</v>
      </c>
      <c r="R7" s="22" t="s">
        <v>9</v>
      </c>
      <c r="S7" s="19"/>
      <c r="T7" s="18" t="s">
        <v>10</v>
      </c>
      <c r="U7" s="9"/>
      <c r="V7" s="10" t="s">
        <v>12</v>
      </c>
    </row>
    <row r="8" spans="1:22" ht="15">
      <c r="A8" s="19"/>
      <c r="B8" s="19"/>
      <c r="C8" s="9"/>
      <c r="D8" s="10"/>
      <c r="E8" s="11">
        <v>7</v>
      </c>
      <c r="F8" s="23" t="s">
        <v>11</v>
      </c>
      <c r="G8" s="24" t="s">
        <v>11</v>
      </c>
      <c r="H8" s="24" t="s">
        <v>11</v>
      </c>
      <c r="I8" s="24" t="s">
        <v>11</v>
      </c>
      <c r="J8" s="24" t="s">
        <v>11</v>
      </c>
      <c r="K8" s="24" t="s">
        <v>11</v>
      </c>
      <c r="L8" s="24" t="s">
        <v>11</v>
      </c>
      <c r="M8" s="24" t="s">
        <v>11</v>
      </c>
      <c r="N8" s="24" t="s">
        <v>11</v>
      </c>
      <c r="O8" s="24" t="s">
        <v>10</v>
      </c>
      <c r="P8" s="24" t="s">
        <v>10</v>
      </c>
      <c r="Q8" s="24" t="s">
        <v>9</v>
      </c>
      <c r="R8" s="25" t="s">
        <v>9</v>
      </c>
      <c r="S8" s="19"/>
      <c r="T8" s="19"/>
      <c r="U8" s="9"/>
      <c r="V8" s="10"/>
    </row>
    <row r="9" spans="1:22" ht="13.5">
      <c r="A9" s="19"/>
      <c r="B9" s="19"/>
      <c r="C9" s="9"/>
      <c r="D9" s="10"/>
      <c r="E9" s="11">
        <v>8</v>
      </c>
      <c r="F9" s="20" t="s">
        <v>11</v>
      </c>
      <c r="G9" s="21" t="s">
        <v>11</v>
      </c>
      <c r="H9" s="21" t="s">
        <v>11</v>
      </c>
      <c r="I9" s="21" t="s">
        <v>11</v>
      </c>
      <c r="J9" s="21" t="s">
        <v>11</v>
      </c>
      <c r="K9" s="21" t="s">
        <v>11</v>
      </c>
      <c r="L9" s="21" t="s">
        <v>10</v>
      </c>
      <c r="M9" s="21" t="s">
        <v>10</v>
      </c>
      <c r="N9" s="21" t="s">
        <v>9</v>
      </c>
      <c r="O9" s="21" t="s">
        <v>9</v>
      </c>
      <c r="P9" s="21" t="s">
        <v>9</v>
      </c>
      <c r="Q9" s="21" t="s">
        <v>9</v>
      </c>
      <c r="R9" s="22" t="s">
        <v>9</v>
      </c>
      <c r="S9" s="19"/>
      <c r="T9" s="19"/>
      <c r="U9" s="9"/>
      <c r="V9" s="10"/>
    </row>
    <row r="10" spans="1:22" ht="13.5">
      <c r="A10" s="19"/>
      <c r="B10" s="19"/>
      <c r="C10" s="9"/>
      <c r="D10" s="10"/>
      <c r="E10" s="11">
        <v>9</v>
      </c>
      <c r="F10" s="15" t="s">
        <v>11</v>
      </c>
      <c r="G10" s="16" t="s">
        <v>11</v>
      </c>
      <c r="H10" s="16" t="s">
        <v>11</v>
      </c>
      <c r="I10" s="16" t="s">
        <v>11</v>
      </c>
      <c r="J10" s="16" t="s">
        <v>10</v>
      </c>
      <c r="K10" s="16" t="s">
        <v>10</v>
      </c>
      <c r="L10" s="16" t="s">
        <v>9</v>
      </c>
      <c r="M10" s="16" t="s">
        <v>9</v>
      </c>
      <c r="N10" s="16" t="s">
        <v>9</v>
      </c>
      <c r="O10" s="16" t="s">
        <v>9</v>
      </c>
      <c r="P10" s="16" t="s">
        <v>9</v>
      </c>
      <c r="Q10" s="16" t="s">
        <v>9</v>
      </c>
      <c r="R10" s="17" t="s">
        <v>9</v>
      </c>
      <c r="S10" s="19"/>
      <c r="T10" s="19"/>
      <c r="U10" s="9"/>
      <c r="V10" s="10"/>
    </row>
    <row r="11" spans="1:22" ht="13.5">
      <c r="A11" s="19"/>
      <c r="B11" s="19"/>
      <c r="C11" s="26"/>
      <c r="D11" s="27"/>
      <c r="E11" s="11">
        <v>10</v>
      </c>
      <c r="F11" s="15" t="s">
        <v>11</v>
      </c>
      <c r="G11" s="16" t="s">
        <v>11</v>
      </c>
      <c r="H11" s="16" t="s">
        <v>10</v>
      </c>
      <c r="I11" s="16" t="s">
        <v>10</v>
      </c>
      <c r="J11" s="16" t="s">
        <v>10</v>
      </c>
      <c r="K11" s="16" t="s">
        <v>10</v>
      </c>
      <c r="L11" s="16" t="s">
        <v>9</v>
      </c>
      <c r="M11" s="16" t="s">
        <v>9</v>
      </c>
      <c r="N11" s="16" t="s">
        <v>9</v>
      </c>
      <c r="O11" s="16" t="s">
        <v>9</v>
      </c>
      <c r="P11" s="16" t="s">
        <v>9</v>
      </c>
      <c r="Q11" s="16" t="s">
        <v>9</v>
      </c>
      <c r="R11" s="17" t="s">
        <v>9</v>
      </c>
      <c r="S11" s="19"/>
      <c r="T11" s="19"/>
      <c r="U11" s="26"/>
      <c r="V11" s="27"/>
    </row>
    <row r="12" spans="1:22" ht="13.5">
      <c r="A12" s="19"/>
      <c r="B12" s="19"/>
      <c r="C12" s="26"/>
      <c r="D12" s="27"/>
      <c r="E12" s="11">
        <v>11</v>
      </c>
      <c r="F12" s="28" t="s">
        <v>10</v>
      </c>
      <c r="G12" s="29" t="s">
        <v>10</v>
      </c>
      <c r="H12" s="29" t="s">
        <v>10</v>
      </c>
      <c r="I12" s="29" t="s">
        <v>10</v>
      </c>
      <c r="J12" s="29" t="s">
        <v>9</v>
      </c>
      <c r="K12" s="29" t="s">
        <v>9</v>
      </c>
      <c r="L12" s="29" t="s">
        <v>9</v>
      </c>
      <c r="M12" s="29" t="s">
        <v>9</v>
      </c>
      <c r="N12" s="29" t="s">
        <v>9</v>
      </c>
      <c r="O12" s="29" t="s">
        <v>9</v>
      </c>
      <c r="P12" s="29" t="s">
        <v>9</v>
      </c>
      <c r="Q12" s="29" t="s">
        <v>9</v>
      </c>
      <c r="R12" s="30" t="s">
        <v>9</v>
      </c>
      <c r="S12" s="19"/>
      <c r="T12" s="19"/>
      <c r="U12" s="26"/>
      <c r="V12" s="27"/>
    </row>
    <row r="13" spans="1:22" ht="13.5">
      <c r="A13" s="19"/>
      <c r="B13" s="19"/>
      <c r="C13" s="26"/>
      <c r="D13" s="27"/>
      <c r="E13" s="11">
        <v>12</v>
      </c>
      <c r="F13" s="31" t="s">
        <v>10</v>
      </c>
      <c r="G13" s="32" t="s">
        <v>10</v>
      </c>
      <c r="H13" s="32" t="s">
        <v>9</v>
      </c>
      <c r="I13" s="32" t="s">
        <v>9</v>
      </c>
      <c r="J13" s="32" t="s">
        <v>9</v>
      </c>
      <c r="K13" s="32" t="s">
        <v>9</v>
      </c>
      <c r="L13" s="32" t="s">
        <v>9</v>
      </c>
      <c r="M13" s="32" t="s">
        <v>9</v>
      </c>
      <c r="N13" s="32" t="s">
        <v>9</v>
      </c>
      <c r="O13" s="32" t="s">
        <v>9</v>
      </c>
      <c r="P13" s="32" t="s">
        <v>9</v>
      </c>
      <c r="Q13" s="32" t="s">
        <v>9</v>
      </c>
      <c r="R13" s="33" t="s">
        <v>9</v>
      </c>
      <c r="S13" s="19"/>
      <c r="T13" s="19"/>
      <c r="U13" s="26"/>
      <c r="V13" s="27"/>
    </row>
    <row r="14" ht="13.5"/>
    <row r="15" spans="8:14" ht="13.5">
      <c r="H15" s="34" t="s">
        <v>13</v>
      </c>
      <c r="I15" s="34"/>
      <c r="J15" s="34"/>
      <c r="K15" s="34"/>
      <c r="L15" s="34"/>
      <c r="M15" s="34"/>
      <c r="N15" s="34"/>
    </row>
    <row r="16" spans="7:14" ht="13.5">
      <c r="G16" s="35"/>
      <c r="H16" s="36" t="s">
        <v>14</v>
      </c>
      <c r="I16" s="36"/>
      <c r="J16" s="36"/>
      <c r="K16" s="36"/>
      <c r="L16" s="36"/>
      <c r="M16" s="36"/>
      <c r="N16" s="36"/>
    </row>
    <row r="17" spans="7:14" ht="13.5">
      <c r="G17" s="37"/>
      <c r="H17" s="38" t="s">
        <v>15</v>
      </c>
      <c r="I17" s="38"/>
      <c r="J17" s="38"/>
      <c r="K17" s="38"/>
      <c r="L17" s="38"/>
      <c r="M17" s="38"/>
      <c r="N17" s="38"/>
    </row>
    <row r="18" spans="7:14" ht="13.5">
      <c r="G18" s="39"/>
      <c r="H18" s="38" t="s">
        <v>16</v>
      </c>
      <c r="I18" s="38"/>
      <c r="J18" s="38"/>
      <c r="K18" s="38"/>
      <c r="L18" s="38"/>
      <c r="M18" s="38"/>
      <c r="N18" s="38"/>
    </row>
    <row r="19" spans="7:14" ht="13.5">
      <c r="G19" s="40"/>
      <c r="H19" s="41" t="s">
        <v>17</v>
      </c>
      <c r="I19" s="41"/>
      <c r="J19" s="41"/>
      <c r="K19" s="41"/>
      <c r="L19" s="41"/>
      <c r="M19" s="41"/>
      <c r="N19" s="41"/>
    </row>
    <row r="20" spans="5:18" ht="13.5">
      <c r="E20" s="4"/>
      <c r="F20" s="5" t="s">
        <v>0</v>
      </c>
      <c r="G20" s="5"/>
      <c r="H20" s="5"/>
      <c r="I20" s="5"/>
      <c r="J20" s="5"/>
      <c r="K20" s="5"/>
      <c r="L20" s="5"/>
      <c r="M20" s="5"/>
      <c r="N20" s="5"/>
      <c r="O20" s="5"/>
      <c r="P20" s="5"/>
      <c r="Q20" s="5"/>
      <c r="R20" s="5"/>
    </row>
    <row r="21" spans="5:18" ht="13.5">
      <c r="E21" s="5" t="s">
        <v>18</v>
      </c>
      <c r="F21" s="7">
        <v>1</v>
      </c>
      <c r="G21" s="7">
        <v>2</v>
      </c>
      <c r="H21" s="7">
        <v>3</v>
      </c>
      <c r="I21" s="7">
        <v>4</v>
      </c>
      <c r="J21" s="7">
        <v>5</v>
      </c>
      <c r="K21" s="7">
        <v>6</v>
      </c>
      <c r="L21" s="7">
        <v>7</v>
      </c>
      <c r="M21" s="7">
        <v>8</v>
      </c>
      <c r="N21" s="7">
        <v>9</v>
      </c>
      <c r="O21" s="7" t="s">
        <v>2</v>
      </c>
      <c r="P21" s="7" t="s">
        <v>3</v>
      </c>
      <c r="Q21" s="7" t="s">
        <v>4</v>
      </c>
      <c r="R21" s="7" t="s">
        <v>5</v>
      </c>
    </row>
    <row r="22" spans="5:19" ht="13.5">
      <c r="E22" s="42" t="s">
        <v>19</v>
      </c>
      <c r="F22" s="43" t="str">
        <f>CONCATENATE(Work!F38,"/36")</f>
        <v>1/36</v>
      </c>
      <c r="G22" s="44" t="str">
        <f>CONCATENATE(Work!G38,"/36")</f>
        <v>1/36</v>
      </c>
      <c r="H22" s="44" t="str">
        <f>CONCATENATE(Work!H38,"/36")</f>
        <v>2/36</v>
      </c>
      <c r="I22" s="44" t="str">
        <f>CONCATENATE(Work!I38,"/36")</f>
        <v>4/36</v>
      </c>
      <c r="J22" s="44" t="str">
        <f>CONCATENATE(Work!J38,"/36")</f>
        <v>6/36</v>
      </c>
      <c r="K22" s="44" t="str">
        <f>CONCATENATE(Work!K38,"/36")</f>
        <v>9/36</v>
      </c>
      <c r="L22" s="44" t="str">
        <f>CONCATENATE(Work!L38,"/36")</f>
        <v>16/36</v>
      </c>
      <c r="M22" s="44" t="str">
        <f>CONCATENATE(Work!M38,"/36")</f>
        <v>20/36</v>
      </c>
      <c r="N22" s="44" t="str">
        <f>CONCATENATE(Work!N38,"/36")</f>
        <v>25/36</v>
      </c>
      <c r="O22" s="44" t="str">
        <f>CONCATENATE(Work!O38,"/36")</f>
        <v>25/36</v>
      </c>
      <c r="P22" s="44" t="str">
        <f>CONCATENATE(Work!P38,"/36")</f>
        <v>30/36</v>
      </c>
      <c r="Q22" s="44" t="str">
        <f>CONCATENATE(Work!Q38,"/36")</f>
        <v>31/36</v>
      </c>
      <c r="R22" s="45" t="str">
        <f>CONCATENATE(Work!R38,"/36")</f>
        <v>36/36</v>
      </c>
      <c r="S22" s="11" t="s">
        <v>9</v>
      </c>
    </row>
    <row r="23" spans="5:19" ht="13.5">
      <c r="E23" s="42"/>
      <c r="F23" s="15" t="str">
        <f>CONCATENATE(Work!F39,"/36")</f>
        <v>5/36</v>
      </c>
      <c r="G23" s="16" t="str">
        <f>CONCATENATE(Work!G39,"/36")</f>
        <v>8/36</v>
      </c>
      <c r="H23" s="16" t="str">
        <f>CONCATENATE(Work!H39,"/36")</f>
        <v>10/36</v>
      </c>
      <c r="I23" s="16" t="str">
        <f>CONCATENATE(Work!I39,"/36")</f>
        <v>12/36</v>
      </c>
      <c r="J23" s="16" t="str">
        <f>CONCATENATE(Work!J39,"/36")</f>
        <v>14/36</v>
      </c>
      <c r="K23" s="16" t="str">
        <f>CONCATENATE(Work!K39,"/36")</f>
        <v>16/36</v>
      </c>
      <c r="L23" s="16" t="str">
        <f>CONCATENATE(Work!L39,"/36")</f>
        <v>14/36</v>
      </c>
      <c r="M23" s="16" t="str">
        <f>CONCATENATE(Work!M39,"/36")</f>
        <v>10/36</v>
      </c>
      <c r="N23" s="16" t="str">
        <f>CONCATENATE(Work!N39,"/36")</f>
        <v>5/36</v>
      </c>
      <c r="O23" s="16" t="str">
        <f>CONCATENATE(Work!O39,"/36")</f>
        <v>11/36</v>
      </c>
      <c r="P23" s="16" t="str">
        <f>CONCATENATE(Work!P39,"/36")</f>
        <v>6/36</v>
      </c>
      <c r="Q23" s="16" t="str">
        <f>CONCATENATE(Work!Q39,"/36")</f>
        <v>5/36</v>
      </c>
      <c r="R23" s="17" t="str">
        <f>CONCATENATE(Work!R39,"/36")</f>
        <v>0/36</v>
      </c>
      <c r="S23" s="11" t="s">
        <v>10</v>
      </c>
    </row>
    <row r="24" spans="5:19" ht="13.5">
      <c r="E24" s="46" t="s">
        <v>12</v>
      </c>
      <c r="F24" s="47" t="str">
        <f>CONCATENATE(Work!F40,"/36")</f>
        <v>0/36</v>
      </c>
      <c r="G24" s="48" t="str">
        <f>CONCATENATE(Work!G40,"/36")</f>
        <v>0/36</v>
      </c>
      <c r="H24" s="48" t="str">
        <f>CONCATENATE(Work!H40,"/36")</f>
        <v>0/36</v>
      </c>
      <c r="I24" s="48" t="str">
        <f>CONCATENATE(Work!I40,"/36")</f>
        <v>0/36</v>
      </c>
      <c r="J24" s="48" t="str">
        <f>CONCATENATE(Work!J40,"/36")</f>
        <v>0/36</v>
      </c>
      <c r="K24" s="48" t="str">
        <f>CONCATENATE(Work!K40,"/36")</f>
        <v>0/36</v>
      </c>
      <c r="L24" s="48" t="str">
        <f>CONCATENATE(Work!L40,"/36")</f>
        <v>4/36</v>
      </c>
      <c r="M24" s="48" t="str">
        <f>CONCATENATE(Work!M40,"/36")</f>
        <v>4/36</v>
      </c>
      <c r="N24" s="48" t="str">
        <f>CONCATENATE(Work!N40,"/36")</f>
        <v>9/36</v>
      </c>
      <c r="O24" s="48" t="str">
        <f>CONCATENATE(Work!O40,"/36")</f>
        <v>9/36</v>
      </c>
      <c r="P24" s="48" t="str">
        <f>CONCATENATE(Work!P40,"/36")</f>
        <v>14/36</v>
      </c>
      <c r="Q24" s="48" t="str">
        <f>CONCATENATE(Work!Q40,"/36")</f>
        <v>15/36</v>
      </c>
      <c r="R24" s="49" t="str">
        <f>CONCATENATE(Work!R40,"/36")</f>
        <v>20/36</v>
      </c>
      <c r="S24" s="11" t="s">
        <v>9</v>
      </c>
    </row>
    <row r="25" spans="5:19" ht="13.5">
      <c r="E25" s="46"/>
      <c r="F25" s="50" t="str">
        <f>CONCATENATE(Work!F41,"/36")</f>
        <v>0/36</v>
      </c>
      <c r="G25" s="51" t="str">
        <f>CONCATENATE(Work!G41,"/36")</f>
        <v>0/36</v>
      </c>
      <c r="H25" s="51" t="str">
        <f>CONCATENATE(Work!H41,"/36")</f>
        <v>0/36</v>
      </c>
      <c r="I25" s="51" t="str">
        <f>CONCATENATE(Work!I41,"/36")</f>
        <v>0/36</v>
      </c>
      <c r="J25" s="51" t="str">
        <f>CONCATENATE(Work!J41,"/36")</f>
        <v>4/36</v>
      </c>
      <c r="K25" s="51" t="str">
        <f>CONCATENATE(Work!K41,"/36")</f>
        <v>9/36</v>
      </c>
      <c r="L25" s="51" t="str">
        <f>CONCATENATE(Work!L41,"/36")</f>
        <v>10/36</v>
      </c>
      <c r="M25" s="51" t="str">
        <f>CONCATENATE(Work!M41,"/36")</f>
        <v>10/36</v>
      </c>
      <c r="N25" s="51" t="str">
        <f>CONCATENATE(Work!N41,"/36")</f>
        <v>5/36</v>
      </c>
      <c r="O25" s="51" t="str">
        <f>CONCATENATE(Work!O41,"/36")</f>
        <v>11/36</v>
      </c>
      <c r="P25" s="51" t="str">
        <f>CONCATENATE(Work!P41,"/36")</f>
        <v>6/36</v>
      </c>
      <c r="Q25" s="51" t="str">
        <f>CONCATENATE(Work!Q41,"/36")</f>
        <v>5/36</v>
      </c>
      <c r="R25" s="52" t="str">
        <f>CONCATENATE(Work!R41,"/36")</f>
        <v>0/36</v>
      </c>
      <c r="S25" s="11" t="s">
        <v>10</v>
      </c>
    </row>
    <row r="26" spans="5:19" ht="13.5">
      <c r="E26" s="46" t="s">
        <v>20</v>
      </c>
      <c r="F26" s="43" t="str">
        <f>CONCATENATE(Work!F42,"/36")</f>
        <v>1/36</v>
      </c>
      <c r="G26" s="44" t="str">
        <f>CONCATENATE(Work!G42,"/36")</f>
        <v>1/36</v>
      </c>
      <c r="H26" s="44" t="str">
        <f>CONCATENATE(Work!H42,"/36")</f>
        <v>1/36</v>
      </c>
      <c r="I26" s="44" t="str">
        <f>CONCATENATE(Work!I42,"/36")</f>
        <v>3/36</v>
      </c>
      <c r="J26" s="44" t="str">
        <f>CONCATENATE(Work!J42,"/36")</f>
        <v>3/36</v>
      </c>
      <c r="K26" s="44" t="str">
        <f>CONCATENATE(Work!K42,"/36")</f>
        <v>6/36</v>
      </c>
      <c r="L26" s="44" t="str">
        <f>CONCATENATE(Work!L42,"/36")</f>
        <v>10/36</v>
      </c>
      <c r="M26" s="44" t="str">
        <f>CONCATENATE(Work!M42,"/36")</f>
        <v>14/36</v>
      </c>
      <c r="N26" s="44" t="str">
        <f>CONCATENATE(Work!N42,"/36")</f>
        <v>19/36</v>
      </c>
      <c r="O26" s="44" t="str">
        <f>CONCATENATE(Work!O42,"/36")</f>
        <v>19/36</v>
      </c>
      <c r="P26" s="44" t="str">
        <f>CONCATENATE(Work!P42,"/36")</f>
        <v>24/36</v>
      </c>
      <c r="Q26" s="44" t="str">
        <f>CONCATENATE(Work!Q42,"/36")</f>
        <v>25/36</v>
      </c>
      <c r="R26" s="45" t="str">
        <f>CONCATENATE(Work!R42,"/36")</f>
        <v>30/36</v>
      </c>
      <c r="S26" s="11" t="s">
        <v>9</v>
      </c>
    </row>
    <row r="27" spans="5:19" ht="13.5">
      <c r="E27" s="46"/>
      <c r="F27" s="15" t="str">
        <f>CONCATENATE(Work!F43,"/36")</f>
        <v>2/36</v>
      </c>
      <c r="G27" s="16" t="str">
        <f>CONCATENATE(Work!G43,"/36")</f>
        <v>5/36</v>
      </c>
      <c r="H27" s="16" t="str">
        <f>CONCATENATE(Work!H43,"/36")</f>
        <v>5/36</v>
      </c>
      <c r="I27" s="16" t="str">
        <f>CONCATENATE(Work!I43,"/36")</f>
        <v>7/36</v>
      </c>
      <c r="J27" s="16" t="str">
        <f>CONCATENATE(Work!J43,"/36")</f>
        <v>11/36</v>
      </c>
      <c r="K27" s="16" t="str">
        <f>CONCATENATE(Work!K43,"/36")</f>
        <v>13/36</v>
      </c>
      <c r="L27" s="16" t="str">
        <f>CONCATENATE(Work!L43,"/36")</f>
        <v>14/36</v>
      </c>
      <c r="M27" s="16" t="str">
        <f>CONCATENATE(Work!M43,"/36")</f>
        <v>10/36</v>
      </c>
      <c r="N27" s="16" t="str">
        <f>CONCATENATE(Work!N43,"/36")</f>
        <v>5/36</v>
      </c>
      <c r="O27" s="16" t="str">
        <f>CONCATENATE(Work!O43,"/36")</f>
        <v>11/36</v>
      </c>
      <c r="P27" s="16" t="str">
        <f>CONCATENATE(Work!P43,"/36")</f>
        <v>6/36</v>
      </c>
      <c r="Q27" s="16" t="str">
        <f>CONCATENATE(Work!Q43,"/36")</f>
        <v>5/36</v>
      </c>
      <c r="R27" s="17" t="str">
        <f>CONCATENATE(Work!R43,"/36")</f>
        <v>0/36</v>
      </c>
      <c r="S27" s="11" t="s">
        <v>10</v>
      </c>
    </row>
    <row r="28" spans="5:19" ht="13.5">
      <c r="E28" s="42" t="s">
        <v>7</v>
      </c>
      <c r="F28" s="47" t="str">
        <f>CONCATENATE(Work!F44,"/36")</f>
        <v>1/36</v>
      </c>
      <c r="G28" s="48" t="str">
        <f>CONCATENATE(Work!G44,"/36")</f>
        <v>1/36</v>
      </c>
      <c r="H28" s="48" t="str">
        <f>CONCATENATE(Work!H44,"/36")</f>
        <v>1/36</v>
      </c>
      <c r="I28" s="48" t="str">
        <f>CONCATENATE(Work!I44,"/36")</f>
        <v>3/36</v>
      </c>
      <c r="J28" s="48" t="str">
        <f>CONCATENATE(Work!J44,"/36")</f>
        <v>3/36</v>
      </c>
      <c r="K28" s="48" t="str">
        <f>CONCATENATE(Work!K44,"/36")</f>
        <v>6/36</v>
      </c>
      <c r="L28" s="48" t="str">
        <f>CONCATENATE(Work!L44,"/36")</f>
        <v>6/36</v>
      </c>
      <c r="M28" s="48" t="str">
        <f>CONCATENATE(Work!M44,"/36")</f>
        <v>10/36</v>
      </c>
      <c r="N28" s="48" t="str">
        <f>CONCATENATE(Work!N44,"/36")</f>
        <v>10/36</v>
      </c>
      <c r="O28" s="48" t="str">
        <f>CONCATENATE(Work!O44,"/36")</f>
        <v>10/36</v>
      </c>
      <c r="P28" s="48" t="str">
        <f>CONCATENATE(Work!P44,"/36")</f>
        <v>10/36</v>
      </c>
      <c r="Q28" s="48" t="str">
        <f>CONCATENATE(Work!Q44,"/36")</f>
        <v>10/36</v>
      </c>
      <c r="R28" s="49" t="str">
        <f>CONCATENATE(Work!R44,"/36")</f>
        <v>10/36</v>
      </c>
      <c r="S28" s="11" t="s">
        <v>9</v>
      </c>
    </row>
    <row r="29" spans="5:19" ht="13.5">
      <c r="E29" s="42"/>
      <c r="F29" s="53" t="str">
        <f>CONCATENATE(Work!F45,"/36")</f>
        <v>2/36</v>
      </c>
      <c r="G29" s="54" t="str">
        <f>CONCATENATE(Work!G45,"/36")</f>
        <v>5/36</v>
      </c>
      <c r="H29" s="54" t="str">
        <f>CONCATENATE(Work!H45,"/36")</f>
        <v>5/36</v>
      </c>
      <c r="I29" s="54" t="str">
        <f>CONCATENATE(Work!I45,"/36")</f>
        <v>7/36</v>
      </c>
      <c r="J29" s="54" t="str">
        <f>CONCATENATE(Work!J45,"/36")</f>
        <v>7/36</v>
      </c>
      <c r="K29" s="54" t="str">
        <f>CONCATENATE(Work!K45,"/36")</f>
        <v>9/36</v>
      </c>
      <c r="L29" s="54" t="str">
        <f>CONCATENATE(Work!L45,"/36")</f>
        <v>9/36</v>
      </c>
      <c r="M29" s="54" t="str">
        <f>CONCATENATE(Work!M45,"/36")</f>
        <v>5/36</v>
      </c>
      <c r="N29" s="54" t="str">
        <f>CONCATENATE(Work!N45,"/36")</f>
        <v>5/36</v>
      </c>
      <c r="O29" s="54" t="str">
        <f>CONCATENATE(Work!O45,"/36")</f>
        <v>5/36</v>
      </c>
      <c r="P29" s="54" t="str">
        <f>CONCATENATE(Work!P45,"/36")</f>
        <v>5/36</v>
      </c>
      <c r="Q29" s="54" t="str">
        <f>CONCATENATE(Work!Q45,"/36")</f>
        <v>5/36</v>
      </c>
      <c r="R29" s="55" t="str">
        <f>CONCATENATE(Work!R45,"/36")</f>
        <v>5/36</v>
      </c>
      <c r="S29" s="11" t="s">
        <v>10</v>
      </c>
    </row>
    <row r="30" spans="5:19" ht="13.5">
      <c r="E30" s="42" t="s">
        <v>6</v>
      </c>
      <c r="F30" s="56" t="str">
        <f>CONCATENATE(Work!F46,"/36")</f>
        <v>1/36</v>
      </c>
      <c r="G30" s="2" t="str">
        <f>CONCATENATE(Work!G46,"/36")</f>
        <v>1/36</v>
      </c>
      <c r="H30" s="2" t="str">
        <f>CONCATENATE(Work!H46,"/36")</f>
        <v>1/36</v>
      </c>
      <c r="I30" s="2" t="str">
        <f>CONCATENATE(Work!I46,"/36")</f>
        <v>3/36</v>
      </c>
      <c r="J30" s="2" t="str">
        <f>CONCATENATE(Work!J46,"/36")</f>
        <v>3/36</v>
      </c>
      <c r="K30" s="2" t="str">
        <f>CONCATENATE(Work!K46,"/36")</f>
        <v>3/36</v>
      </c>
      <c r="L30" s="2" t="str">
        <f>CONCATENATE(Work!L46,"/36")</f>
        <v>3/36</v>
      </c>
      <c r="M30" s="2" t="str">
        <f>CONCATENATE(Work!M46,"/36")</f>
        <v>3/36</v>
      </c>
      <c r="N30" s="2" t="str">
        <f>CONCATENATE(Work!N46,"/36")</f>
        <v>3/36</v>
      </c>
      <c r="O30" s="2" t="str">
        <f>CONCATENATE(Work!O46,"/36")</f>
        <v>3/36</v>
      </c>
      <c r="P30" s="2" t="str">
        <f>CONCATENATE(Work!P46,"/36")</f>
        <v>3/36</v>
      </c>
      <c r="Q30" s="2" t="str">
        <f>CONCATENATE(Work!Q46,"/36")</f>
        <v>3/36</v>
      </c>
      <c r="R30" s="57" t="str">
        <f>CONCATENATE(Work!R46,"/36")</f>
        <v>3/36</v>
      </c>
      <c r="S30" s="11" t="s">
        <v>9</v>
      </c>
    </row>
    <row r="31" spans="5:19" ht="13.5">
      <c r="E31" s="42"/>
      <c r="F31" s="58" t="str">
        <f>CONCATENATE(Work!F47,"/36")</f>
        <v>2/36</v>
      </c>
      <c r="G31" s="59" t="str">
        <f>CONCATENATE(Work!G47,"/36")</f>
        <v>5/36</v>
      </c>
      <c r="H31" s="59" t="str">
        <f>CONCATENATE(Work!H47,"/36")</f>
        <v>5/36</v>
      </c>
      <c r="I31" s="59" t="str">
        <f>CONCATENATE(Work!I47,"/36")</f>
        <v>7/36</v>
      </c>
      <c r="J31" s="59" t="str">
        <f>CONCATENATE(Work!J47,"/36")</f>
        <v>7/36</v>
      </c>
      <c r="K31" s="59" t="str">
        <f>CONCATENATE(Work!K47,"/36")</f>
        <v>7/36</v>
      </c>
      <c r="L31" s="59" t="str">
        <f>CONCATENATE(Work!L47,"/36")</f>
        <v>7/36</v>
      </c>
      <c r="M31" s="59" t="str">
        <f>CONCATENATE(Work!M47,"/36")</f>
        <v>7/36</v>
      </c>
      <c r="N31" s="59" t="str">
        <f>CONCATENATE(Work!N47,"/36")</f>
        <v>7/36</v>
      </c>
      <c r="O31" s="59" t="str">
        <f>CONCATENATE(Work!O47,"/36")</f>
        <v>7/36</v>
      </c>
      <c r="P31" s="59" t="str">
        <f>CONCATENATE(Work!P47,"/36")</f>
        <v>7/36</v>
      </c>
      <c r="Q31" s="59" t="str">
        <f>CONCATENATE(Work!Q47,"/36")</f>
        <v>7/36</v>
      </c>
      <c r="R31" s="60" t="str">
        <f>CONCATENATE(Work!R47,"/36")</f>
        <v>7/36</v>
      </c>
      <c r="S31" s="11" t="s">
        <v>10</v>
      </c>
    </row>
    <row r="32" ht="13.5"/>
    <row r="33" spans="1:18" ht="13.5">
      <c r="A33" s="61" t="s">
        <v>21</v>
      </c>
      <c r="B33" s="61"/>
      <c r="C33" s="61"/>
      <c r="D33" s="61"/>
      <c r="E33" s="61"/>
      <c r="F33" s="5" t="s">
        <v>0</v>
      </c>
      <c r="G33" s="5"/>
      <c r="H33" s="5"/>
      <c r="I33" s="5"/>
      <c r="J33" s="5"/>
      <c r="K33" s="5"/>
      <c r="L33" s="5"/>
      <c r="M33" s="5"/>
      <c r="N33" s="5"/>
      <c r="O33" s="5"/>
      <c r="P33" s="5"/>
      <c r="Q33" s="5"/>
      <c r="R33" s="5"/>
    </row>
    <row r="34" spans="1:24" ht="13.5">
      <c r="A34" s="61"/>
      <c r="B34" s="61"/>
      <c r="C34" s="61"/>
      <c r="D34" s="61"/>
      <c r="E34" s="61"/>
      <c r="F34" s="7">
        <v>1</v>
      </c>
      <c r="G34" s="7">
        <v>2</v>
      </c>
      <c r="H34" s="7">
        <v>3</v>
      </c>
      <c r="I34" s="7">
        <v>4</v>
      </c>
      <c r="J34" s="7">
        <v>5</v>
      </c>
      <c r="K34" s="7">
        <v>6</v>
      </c>
      <c r="L34" s="7">
        <v>7</v>
      </c>
      <c r="M34" s="7">
        <v>8</v>
      </c>
      <c r="N34" s="7">
        <v>9</v>
      </c>
      <c r="O34" s="7" t="s">
        <v>2</v>
      </c>
      <c r="P34" s="7" t="s">
        <v>3</v>
      </c>
      <c r="Q34" s="7" t="s">
        <v>4</v>
      </c>
      <c r="R34" s="7" t="s">
        <v>5</v>
      </c>
      <c r="S34" s="6"/>
      <c r="T34" s="6"/>
      <c r="U34" s="6"/>
      <c r="V34" s="6"/>
      <c r="W34" s="6"/>
      <c r="X34" s="6"/>
    </row>
    <row r="35" spans="1:24" ht="13.5">
      <c r="A35" s="62" t="s">
        <v>22</v>
      </c>
      <c r="B35" s="62"/>
      <c r="C35" s="62"/>
      <c r="D35" s="45" t="s">
        <v>23</v>
      </c>
      <c r="E35" s="45"/>
      <c r="F35" s="44" t="str">
        <f>CONCATENATE(Work!F54,"/36")</f>
        <v>0/36</v>
      </c>
      <c r="G35" s="44" t="str">
        <f>CONCATENATE(Work!G54,"/36")</f>
        <v>0/36</v>
      </c>
      <c r="H35" s="44" t="str">
        <f>CONCATENATE(Work!H54,"/36")</f>
        <v>1/36</v>
      </c>
      <c r="I35" s="44" t="str">
        <f>CONCATENATE(Work!I54,"/36")</f>
        <v>1/36</v>
      </c>
      <c r="J35" s="44" t="str">
        <f>CONCATENATE(Work!J54,"/36")</f>
        <v>3/36</v>
      </c>
      <c r="K35" s="44" t="str">
        <f>CONCATENATE(Work!K54,"/36")</f>
        <v>4/36</v>
      </c>
      <c r="L35" s="44" t="str">
        <f>CONCATENATE(Work!L54,"/36")</f>
        <v>11/36</v>
      </c>
      <c r="M35" s="44" t="str">
        <f>CONCATENATE(Work!M54,"/36")</f>
        <v>13/36</v>
      </c>
      <c r="N35" s="44" t="str">
        <f>CONCATENATE(Work!N54,"/36")</f>
        <v>17/36</v>
      </c>
      <c r="O35" s="44" t="str">
        <f>CONCATENATE(Work!O54,"/36")</f>
        <v>17/36</v>
      </c>
      <c r="P35" s="44" t="str">
        <f>CONCATENATE(Work!P54,"/36")</f>
        <v>20/36</v>
      </c>
      <c r="Q35" s="44" t="str">
        <f>CONCATENATE(Work!Q54,"/36")</f>
        <v>21/36</v>
      </c>
      <c r="R35" s="45" t="str">
        <f>CONCATENATE(Work!R54,"/36")</f>
        <v>24/36</v>
      </c>
      <c r="S35" s="6"/>
      <c r="T35" s="6"/>
      <c r="U35" s="6"/>
      <c r="V35" s="6"/>
      <c r="W35" s="6"/>
      <c r="X35" s="6"/>
    </row>
    <row r="36" spans="1:24" ht="13.5">
      <c r="A36" s="62"/>
      <c r="B36" s="62"/>
      <c r="C36" s="62"/>
      <c r="D36" s="57" t="s">
        <v>24</v>
      </c>
      <c r="E36" s="57"/>
      <c r="F36" s="51" t="str">
        <f>CONCATENATE(Work!F55,"/36")</f>
        <v>1/36</v>
      </c>
      <c r="G36" s="51" t="str">
        <f>CONCATENATE(Work!G55,"/36")</f>
        <v>1/36</v>
      </c>
      <c r="H36" s="51" t="str">
        <f>CONCATENATE(Work!H55,"/36")</f>
        <v>1/36</v>
      </c>
      <c r="I36" s="51" t="str">
        <f>CONCATENATE(Work!I55,"/36")</f>
        <v>3/36</v>
      </c>
      <c r="J36" s="51" t="str">
        <f>CONCATENATE(Work!J55,"/36")</f>
        <v>3/36</v>
      </c>
      <c r="K36" s="51" t="str">
        <f>CONCATENATE(Work!K55,"/36")</f>
        <v>5/36</v>
      </c>
      <c r="L36" s="51" t="str">
        <f>CONCATENATE(Work!L55,"/36")</f>
        <v>5/36</v>
      </c>
      <c r="M36" s="51" t="str">
        <f>CONCATENATE(Work!M55,"/36")</f>
        <v>7/36</v>
      </c>
      <c r="N36" s="51" t="str">
        <f>CONCATENATE(Work!N55,"/36")</f>
        <v>8/36</v>
      </c>
      <c r="O36" s="51" t="str">
        <f>CONCATENATE(Work!O55,"/36")</f>
        <v>8/36</v>
      </c>
      <c r="P36" s="51" t="str">
        <f>CONCATENATE(Work!P55,"/36")</f>
        <v>10/36</v>
      </c>
      <c r="Q36" s="51" t="str">
        <f>CONCATENATE(Work!Q55,"/36")</f>
        <v>10/36</v>
      </c>
      <c r="R36" s="52" t="str">
        <f>CONCATENATE(Work!R55,"/36")</f>
        <v>12/36</v>
      </c>
      <c r="S36" s="6"/>
      <c r="T36" s="6"/>
      <c r="U36" s="6"/>
      <c r="V36" s="6"/>
      <c r="W36" s="6"/>
      <c r="X36" s="6"/>
    </row>
    <row r="37" spans="1:24" ht="13.5">
      <c r="A37" s="62"/>
      <c r="B37" s="62"/>
      <c r="C37" s="62"/>
      <c r="D37" s="57" t="s">
        <v>25</v>
      </c>
      <c r="E37" s="57"/>
      <c r="F37" s="16" t="str">
        <f>CONCATENATE(Work!F56,"/36")</f>
        <v>24/36</v>
      </c>
      <c r="G37" s="16" t="str">
        <f>CONCATENATE(Work!G56,"/36")</f>
        <v>24/36</v>
      </c>
      <c r="H37" s="16" t="str">
        <f>CONCATENATE(Work!H56,"/36")</f>
        <v>23/36</v>
      </c>
      <c r="I37" s="16" t="str">
        <f>CONCATENATE(Work!I56,"/36")</f>
        <v>23/36</v>
      </c>
      <c r="J37" s="16" t="str">
        <f>CONCATENATE(Work!J56,"/36")</f>
        <v>21/36</v>
      </c>
      <c r="K37" s="16" t="str">
        <f>CONCATENATE(Work!K56,"/36")</f>
        <v>20/36</v>
      </c>
      <c r="L37" s="16" t="str">
        <f>CONCATENATE(Work!L56,"/36")</f>
        <v>13/36</v>
      </c>
      <c r="M37" s="16" t="str">
        <f>CONCATENATE(Work!M56,"/36")</f>
        <v>11/36</v>
      </c>
      <c r="N37" s="16" t="str">
        <f>CONCATENATE(Work!N56,"/36")</f>
        <v>7/36</v>
      </c>
      <c r="O37" s="16" t="str">
        <f>CONCATENATE(Work!O56,"/36")</f>
        <v>7/36</v>
      </c>
      <c r="P37" s="16" t="str">
        <f>CONCATENATE(Work!P56,"/36")</f>
        <v>4/36</v>
      </c>
      <c r="Q37" s="16" t="str">
        <f>CONCATENATE(Work!Q56,"/36")</f>
        <v>3/36</v>
      </c>
      <c r="R37" s="17" t="str">
        <f>CONCATENATE(Work!R56,"/36")</f>
        <v>0/36</v>
      </c>
      <c r="S37" s="6"/>
      <c r="T37" s="6"/>
      <c r="U37" s="6"/>
      <c r="V37" s="6"/>
      <c r="W37" s="6"/>
      <c r="X37" s="6"/>
    </row>
    <row r="38" spans="1:24" ht="13.5">
      <c r="A38" s="62"/>
      <c r="B38" s="62"/>
      <c r="C38" s="62"/>
      <c r="D38" s="57" t="s">
        <v>26</v>
      </c>
      <c r="E38" s="57"/>
      <c r="F38" s="54" t="str">
        <f>CONCATENATE(Work!F57,"/36")</f>
        <v>11/36</v>
      </c>
      <c r="G38" s="54" t="str">
        <f>CONCATENATE(Work!G57,"/36")</f>
        <v>11/36</v>
      </c>
      <c r="H38" s="54" t="str">
        <f>CONCATENATE(Work!H57,"/36")</f>
        <v>11/36</v>
      </c>
      <c r="I38" s="54" t="str">
        <f>CONCATENATE(Work!I57,"/36")</f>
        <v>9/36</v>
      </c>
      <c r="J38" s="54" t="str">
        <f>CONCATENATE(Work!J57,"/36")</f>
        <v>9/36</v>
      </c>
      <c r="K38" s="54" t="str">
        <f>CONCATENATE(Work!K57,"/36")</f>
        <v>7/36</v>
      </c>
      <c r="L38" s="54" t="str">
        <f>CONCATENATE(Work!L57,"/36")</f>
        <v>7/36</v>
      </c>
      <c r="M38" s="54" t="str">
        <f>CONCATENATE(Work!M57,"/36")</f>
        <v>5/36</v>
      </c>
      <c r="N38" s="54" t="str">
        <f>CONCATENATE(Work!N57,"/36")</f>
        <v>4/36</v>
      </c>
      <c r="O38" s="54" t="str">
        <f>CONCATENATE(Work!O57,"/36")</f>
        <v>4/36</v>
      </c>
      <c r="P38" s="54" t="str">
        <f>CONCATENATE(Work!P57,"/36")</f>
        <v>2/36</v>
      </c>
      <c r="Q38" s="54" t="str">
        <f>CONCATENATE(Work!Q57,"/36")</f>
        <v>2/36</v>
      </c>
      <c r="R38" s="55" t="str">
        <f>CONCATENATE(Work!R57,"/36")</f>
        <v>0/36</v>
      </c>
      <c r="S38" s="6"/>
      <c r="T38" s="6"/>
      <c r="U38" s="6"/>
      <c r="V38" s="6"/>
      <c r="W38" s="6"/>
      <c r="X38" s="6"/>
    </row>
    <row r="39" spans="1:24" ht="13.5">
      <c r="A39" s="63" t="s">
        <v>27</v>
      </c>
      <c r="B39" s="63"/>
      <c r="C39" s="63"/>
      <c r="D39" s="45" t="s">
        <v>23</v>
      </c>
      <c r="E39" s="45"/>
      <c r="F39" s="44" t="str">
        <f>CONCATENATE(Work!F58,"/36")</f>
        <v>0/36</v>
      </c>
      <c r="G39" s="44" t="str">
        <f>CONCATENATE(Work!G58,"/36")</f>
        <v>0/36</v>
      </c>
      <c r="H39" s="44" t="str">
        <f>CONCATENATE(Work!H58,"/36")</f>
        <v>1/36</v>
      </c>
      <c r="I39" s="44" t="str">
        <f>CONCATENATE(Work!I58,"/36")</f>
        <v>1/36</v>
      </c>
      <c r="J39" s="44" t="str">
        <f>CONCATENATE(Work!J58,"/36")</f>
        <v>3/36</v>
      </c>
      <c r="K39" s="44" t="str">
        <f>CONCATENATE(Work!K58,"/36")</f>
        <v>3/36</v>
      </c>
      <c r="L39" s="44" t="str">
        <f>CONCATENATE(Work!L58,"/36")</f>
        <v>9/36</v>
      </c>
      <c r="M39" s="44" t="str">
        <f>CONCATENATE(Work!M58,"/36")</f>
        <v>10/36</v>
      </c>
      <c r="N39" s="44" t="str">
        <f>CONCATENATE(Work!N58,"/36")</f>
        <v>13/36</v>
      </c>
      <c r="O39" s="44" t="str">
        <f>CONCATENATE(Work!O58,"/36")</f>
        <v>13/36</v>
      </c>
      <c r="P39" s="44" t="str">
        <f>CONCATENATE(Work!P58,"/36")</f>
        <v>15/36</v>
      </c>
      <c r="Q39" s="44" t="str">
        <f>CONCATENATE(Work!Q58,"/36")</f>
        <v>16/36</v>
      </c>
      <c r="R39" s="45" t="str">
        <f>CONCATENATE(Work!R58,"/36")</f>
        <v>18/36</v>
      </c>
      <c r="S39" s="6"/>
      <c r="T39" s="6"/>
      <c r="U39" s="6"/>
      <c r="V39" s="6"/>
      <c r="W39" s="6"/>
      <c r="X39" s="6"/>
    </row>
    <row r="40" spans="1:24" ht="13.5">
      <c r="A40" s="63"/>
      <c r="B40" s="63"/>
      <c r="C40" s="63"/>
      <c r="D40" s="57" t="s">
        <v>24</v>
      </c>
      <c r="E40" s="57"/>
      <c r="F40" s="51" t="str">
        <f>CONCATENATE(Work!F59,"/36")</f>
        <v>1/36</v>
      </c>
      <c r="G40" s="51" t="str">
        <f>CONCATENATE(Work!G59,"/36")</f>
        <v>1/36</v>
      </c>
      <c r="H40" s="51" t="str">
        <f>CONCATENATE(Work!H59,"/36")</f>
        <v>1/36</v>
      </c>
      <c r="I40" s="51" t="str">
        <f>CONCATENATE(Work!I59,"/36")</f>
        <v>3/36</v>
      </c>
      <c r="J40" s="51" t="str">
        <f>CONCATENATE(Work!J59,"/36")</f>
        <v>3/36</v>
      </c>
      <c r="K40" s="51" t="str">
        <f>CONCATENATE(Work!K59,"/36")</f>
        <v>6/36</v>
      </c>
      <c r="L40" s="51" t="str">
        <f>CONCATENATE(Work!L59,"/36")</f>
        <v>7/36</v>
      </c>
      <c r="M40" s="51" t="str">
        <f>CONCATENATE(Work!M59,"/36")</f>
        <v>10/36</v>
      </c>
      <c r="N40" s="51" t="str">
        <f>CONCATENATE(Work!N59,"/36")</f>
        <v>12/36</v>
      </c>
      <c r="O40" s="51" t="str">
        <f>CONCATENATE(Work!O59,"/36")</f>
        <v>12/36</v>
      </c>
      <c r="P40" s="51" t="str">
        <f>CONCATENATE(Work!P59,"/36")</f>
        <v>15/36</v>
      </c>
      <c r="Q40" s="51" t="str">
        <f>CONCATENATE(Work!Q59,"/36")</f>
        <v>15/36</v>
      </c>
      <c r="R40" s="52" t="str">
        <f>CONCATENATE(Work!R59,"/36")</f>
        <v>18/36</v>
      </c>
      <c r="S40" s="6"/>
      <c r="T40" s="6"/>
      <c r="U40" s="6"/>
      <c r="V40" s="6"/>
      <c r="W40" s="6"/>
      <c r="X40" s="6"/>
    </row>
    <row r="41" spans="1:24" ht="13.5">
      <c r="A41" s="63"/>
      <c r="B41" s="63"/>
      <c r="C41" s="63"/>
      <c r="D41" s="57" t="s">
        <v>25</v>
      </c>
      <c r="E41" s="57"/>
      <c r="F41" s="16" t="str">
        <f>CONCATENATE(Work!F60,"/36")</f>
        <v>18/36</v>
      </c>
      <c r="G41" s="16" t="str">
        <f>CONCATENATE(Work!G60,"/36")</f>
        <v>18/36</v>
      </c>
      <c r="H41" s="16" t="str">
        <f>CONCATENATE(Work!H60,"/36")</f>
        <v>17/36</v>
      </c>
      <c r="I41" s="16" t="str">
        <f>CONCATENATE(Work!I60,"/36")</f>
        <v>17/36</v>
      </c>
      <c r="J41" s="16" t="str">
        <f>CONCATENATE(Work!J60,"/36")</f>
        <v>15/36</v>
      </c>
      <c r="K41" s="16" t="str">
        <f>CONCATENATE(Work!K60,"/36")</f>
        <v>15/36</v>
      </c>
      <c r="L41" s="16" t="str">
        <f>CONCATENATE(Work!L60,"/36")</f>
        <v>9/36</v>
      </c>
      <c r="M41" s="16" t="str">
        <f>CONCATENATE(Work!M60,"/36")</f>
        <v>8/36</v>
      </c>
      <c r="N41" s="16" t="str">
        <f>CONCATENATE(Work!N60,"/36")</f>
        <v>5/36</v>
      </c>
      <c r="O41" s="16" t="str">
        <f>CONCATENATE(Work!O60,"/36")</f>
        <v>5/36</v>
      </c>
      <c r="P41" s="16" t="str">
        <f>CONCATENATE(Work!P60,"/36")</f>
        <v>3/36</v>
      </c>
      <c r="Q41" s="16" t="str">
        <f>CONCATENATE(Work!Q60,"/36")</f>
        <v>2/36</v>
      </c>
      <c r="R41" s="17" t="str">
        <f>CONCATENATE(Work!R60,"/36")</f>
        <v>0/36</v>
      </c>
      <c r="S41" s="6"/>
      <c r="T41" s="6"/>
      <c r="U41" s="6"/>
      <c r="V41" s="6"/>
      <c r="W41" s="6"/>
      <c r="X41" s="6"/>
    </row>
    <row r="42" spans="1:24" ht="13.5">
      <c r="A42" s="63"/>
      <c r="B42" s="63"/>
      <c r="C42" s="63"/>
      <c r="D42" s="64" t="s">
        <v>26</v>
      </c>
      <c r="E42" s="64"/>
      <c r="F42" s="54" t="str">
        <f>CONCATENATE(Work!F61,"/36")</f>
        <v>17/36</v>
      </c>
      <c r="G42" s="54" t="str">
        <f>CONCATENATE(Work!G61,"/36")</f>
        <v>17/36</v>
      </c>
      <c r="H42" s="54" t="str">
        <f>CONCATENATE(Work!H61,"/36")</f>
        <v>17/36</v>
      </c>
      <c r="I42" s="54" t="str">
        <f>CONCATENATE(Work!I61,"/36")</f>
        <v>15/36</v>
      </c>
      <c r="J42" s="54" t="str">
        <f>CONCATENATE(Work!J61,"/36")</f>
        <v>15/36</v>
      </c>
      <c r="K42" s="54" t="str">
        <f>CONCATENATE(Work!K61,"/36")</f>
        <v>12/36</v>
      </c>
      <c r="L42" s="54" t="str">
        <f>CONCATENATE(Work!L61,"/36")</f>
        <v>11/36</v>
      </c>
      <c r="M42" s="54" t="str">
        <f>CONCATENATE(Work!M61,"/36")</f>
        <v>8/36</v>
      </c>
      <c r="N42" s="54" t="str">
        <f>CONCATENATE(Work!N61,"/36")</f>
        <v>6/36</v>
      </c>
      <c r="O42" s="54" t="str">
        <f>CONCATENATE(Work!O61,"/36")</f>
        <v>6/36</v>
      </c>
      <c r="P42" s="54" t="str">
        <f>CONCATENATE(Work!P61,"/36")</f>
        <v>3/36</v>
      </c>
      <c r="Q42" s="54" t="str">
        <f>CONCATENATE(Work!Q61,"/36")</f>
        <v>3/36</v>
      </c>
      <c r="R42" s="55" t="str">
        <f>CONCATENATE(Work!R61,"/36")</f>
        <v>0/36</v>
      </c>
      <c r="S42" s="6"/>
      <c r="T42" s="6"/>
      <c r="U42" s="6"/>
      <c r="V42" s="6"/>
      <c r="W42" s="6"/>
      <c r="X42" s="6"/>
    </row>
    <row r="43" spans="1:24" ht="13.5">
      <c r="A43" s="6"/>
      <c r="B43" s="6"/>
      <c r="C43" s="6"/>
      <c r="D43" s="6"/>
      <c r="E43" s="6"/>
      <c r="F43" s="6"/>
      <c r="G43" s="6"/>
      <c r="H43" s="6"/>
      <c r="I43" s="6"/>
      <c r="J43" s="6"/>
      <c r="K43" s="6"/>
      <c r="L43" s="6"/>
      <c r="M43" s="6"/>
      <c r="N43" s="6"/>
      <c r="O43" s="6"/>
      <c r="P43" s="6"/>
      <c r="Q43" s="6"/>
      <c r="R43" s="6"/>
      <c r="S43" s="6"/>
      <c r="T43" s="6"/>
      <c r="U43" s="6"/>
      <c r="V43" s="6"/>
      <c r="W43" s="6"/>
      <c r="X43" s="6"/>
    </row>
    <row r="44" spans="1:24" ht="13.5">
      <c r="A44" s="6"/>
      <c r="B44" s="6"/>
      <c r="C44" s="6"/>
      <c r="D44" s="6"/>
      <c r="E44" s="6"/>
      <c r="F44" s="6"/>
      <c r="G44" s="6"/>
      <c r="H44" s="6"/>
      <c r="I44" s="6"/>
      <c r="J44" s="6"/>
      <c r="K44" s="6"/>
      <c r="L44" s="6"/>
      <c r="M44" s="6"/>
      <c r="N44" s="6"/>
      <c r="O44" s="6"/>
      <c r="P44" s="6"/>
      <c r="Q44" s="6"/>
      <c r="R44" s="6"/>
      <c r="S44" s="6"/>
      <c r="T44" s="6"/>
      <c r="U44" s="6"/>
      <c r="V44" s="6"/>
      <c r="W44" s="6"/>
      <c r="X44" s="6"/>
    </row>
    <row r="45" spans="1:24" ht="13.5">
      <c r="A45" s="6"/>
      <c r="B45" s="6"/>
      <c r="C45" s="6"/>
      <c r="D45" s="6"/>
      <c r="E45" s="6"/>
      <c r="F45" s="6"/>
      <c r="G45" s="6"/>
      <c r="H45" s="6"/>
      <c r="I45" s="6"/>
      <c r="J45" s="6"/>
      <c r="K45" s="6"/>
      <c r="L45" s="6"/>
      <c r="M45" s="6"/>
      <c r="N45" s="6"/>
      <c r="O45" s="6"/>
      <c r="P45" s="6"/>
      <c r="Q45" s="6"/>
      <c r="R45" s="6"/>
      <c r="S45" s="6"/>
      <c r="T45" s="6"/>
      <c r="U45" s="6"/>
      <c r="V45" s="6"/>
      <c r="W45" s="6"/>
      <c r="X45" s="6"/>
    </row>
    <row r="46" spans="1:24" ht="13.5">
      <c r="A46" s="6"/>
      <c r="B46" s="6"/>
      <c r="C46" s="6"/>
      <c r="D46" s="6"/>
      <c r="E46" s="6"/>
      <c r="F46" s="6"/>
      <c r="G46" s="6"/>
      <c r="H46" s="6"/>
      <c r="I46" s="6"/>
      <c r="J46" s="6"/>
      <c r="K46" s="6"/>
      <c r="L46" s="6"/>
      <c r="M46" s="6"/>
      <c r="N46" s="6"/>
      <c r="O46" s="6"/>
      <c r="P46" s="6"/>
      <c r="Q46" s="6"/>
      <c r="R46" s="6"/>
      <c r="S46" s="6"/>
      <c r="T46" s="6"/>
      <c r="U46" s="6"/>
      <c r="V46" s="6"/>
      <c r="W46" s="6"/>
      <c r="X46" s="6"/>
    </row>
    <row r="47" spans="1:24" ht="13.5">
      <c r="A47" s="6"/>
      <c r="B47" s="6"/>
      <c r="C47" s="6"/>
      <c r="D47" s="6"/>
      <c r="E47" s="6"/>
      <c r="F47" s="6"/>
      <c r="G47" s="6"/>
      <c r="H47" s="6"/>
      <c r="I47" s="6"/>
      <c r="J47" s="6"/>
      <c r="K47" s="6"/>
      <c r="L47" s="6"/>
      <c r="M47" s="6"/>
      <c r="N47" s="6"/>
      <c r="O47" s="6"/>
      <c r="P47" s="6"/>
      <c r="Q47" s="6"/>
      <c r="R47" s="6"/>
      <c r="S47" s="6"/>
      <c r="T47" s="6"/>
      <c r="U47" s="6"/>
      <c r="V47" s="6"/>
      <c r="W47" s="6"/>
      <c r="X47" s="6"/>
    </row>
    <row r="48" spans="1:24" ht="13.5">
      <c r="A48" s="6"/>
      <c r="B48" s="6"/>
      <c r="C48" s="6"/>
      <c r="D48" s="6"/>
      <c r="E48" s="6"/>
      <c r="F48" s="6"/>
      <c r="G48" s="6"/>
      <c r="H48" s="6"/>
      <c r="I48" s="6"/>
      <c r="J48" s="6"/>
      <c r="K48" s="6"/>
      <c r="L48" s="6"/>
      <c r="M48" s="6"/>
      <c r="N48" s="6"/>
      <c r="O48" s="6"/>
      <c r="P48" s="6"/>
      <c r="Q48" s="6"/>
      <c r="R48" s="6"/>
      <c r="S48" s="6"/>
      <c r="T48" s="6"/>
      <c r="U48" s="6"/>
      <c r="V48" s="6"/>
      <c r="W48" s="6"/>
      <c r="X48" s="6"/>
    </row>
    <row r="49" spans="1:24" ht="13.5">
      <c r="A49" s="6"/>
      <c r="B49" s="6"/>
      <c r="C49" s="6"/>
      <c r="D49" s="6"/>
      <c r="E49" s="6"/>
      <c r="F49" s="6"/>
      <c r="G49" s="6"/>
      <c r="H49" s="6"/>
      <c r="I49" s="6"/>
      <c r="J49" s="6"/>
      <c r="K49" s="6"/>
      <c r="L49" s="6"/>
      <c r="M49" s="6"/>
      <c r="N49" s="6"/>
      <c r="O49" s="6"/>
      <c r="P49" s="6"/>
      <c r="Q49" s="6"/>
      <c r="R49" s="6"/>
      <c r="S49" s="6"/>
      <c r="T49" s="6"/>
      <c r="U49" s="6"/>
      <c r="V49" s="6"/>
      <c r="W49" s="6"/>
      <c r="X49" s="6"/>
    </row>
    <row r="50" spans="1:24" ht="13.5">
      <c r="A50" s="6"/>
      <c r="B50" s="6"/>
      <c r="C50" s="6"/>
      <c r="D50" s="6"/>
      <c r="E50" s="6"/>
      <c r="F50" s="6"/>
      <c r="G50" s="6"/>
      <c r="H50" s="6"/>
      <c r="I50" s="6"/>
      <c r="J50" s="6"/>
      <c r="K50" s="6"/>
      <c r="L50" s="6"/>
      <c r="M50" s="6"/>
      <c r="N50" s="6"/>
      <c r="O50" s="6"/>
      <c r="P50" s="6"/>
      <c r="Q50" s="6"/>
      <c r="R50" s="6"/>
      <c r="S50" s="6"/>
      <c r="T50" s="6"/>
      <c r="U50" s="6"/>
      <c r="V50" s="6"/>
      <c r="W50" s="6"/>
      <c r="X50" s="6"/>
    </row>
    <row r="51" spans="1:24" ht="13.5">
      <c r="A51" s="6"/>
      <c r="B51" s="6"/>
      <c r="C51" s="6"/>
      <c r="D51" s="6"/>
      <c r="E51" s="6"/>
      <c r="F51" s="6"/>
      <c r="G51" s="6"/>
      <c r="H51" s="6"/>
      <c r="I51" s="6"/>
      <c r="J51" s="6"/>
      <c r="K51" s="6"/>
      <c r="L51" s="6"/>
      <c r="M51" s="6"/>
      <c r="N51" s="6"/>
      <c r="O51" s="6"/>
      <c r="P51" s="6"/>
      <c r="Q51" s="6"/>
      <c r="R51" s="6"/>
      <c r="S51" s="6"/>
      <c r="T51" s="6"/>
      <c r="U51" s="6"/>
      <c r="V51" s="6"/>
      <c r="W51" s="6"/>
      <c r="X51" s="6"/>
    </row>
    <row r="52" spans="1:24" ht="13.5">
      <c r="A52" s="6"/>
      <c r="B52" s="6"/>
      <c r="C52" s="6"/>
      <c r="D52" s="6"/>
      <c r="E52" s="6"/>
      <c r="F52" s="6"/>
      <c r="G52" s="6"/>
      <c r="H52" s="6"/>
      <c r="I52" s="6"/>
      <c r="J52" s="6"/>
      <c r="K52" s="6"/>
      <c r="L52" s="6"/>
      <c r="M52" s="6"/>
      <c r="N52" s="6"/>
      <c r="O52" s="6"/>
      <c r="P52" s="6"/>
      <c r="Q52" s="6"/>
      <c r="R52" s="6"/>
      <c r="S52" s="6"/>
      <c r="T52" s="6"/>
      <c r="U52" s="6"/>
      <c r="V52" s="6"/>
      <c r="W52" s="6"/>
      <c r="X52" s="6"/>
    </row>
    <row r="53" spans="1:24" ht="13.5">
      <c r="A53" s="6"/>
      <c r="B53" s="6"/>
      <c r="C53" s="6"/>
      <c r="D53" s="6"/>
      <c r="E53" s="6"/>
      <c r="F53" s="6"/>
      <c r="G53" s="6"/>
      <c r="H53" s="6"/>
      <c r="I53" s="6"/>
      <c r="J53" s="6"/>
      <c r="K53" s="6"/>
      <c r="L53" s="6"/>
      <c r="M53" s="6"/>
      <c r="N53" s="6"/>
      <c r="O53" s="6"/>
      <c r="P53" s="6"/>
      <c r="Q53" s="6"/>
      <c r="R53" s="6"/>
      <c r="S53" s="6"/>
      <c r="T53" s="6"/>
      <c r="U53" s="6"/>
      <c r="V53" s="6"/>
      <c r="W53" s="6"/>
      <c r="X53" s="6"/>
    </row>
    <row r="54" spans="1:24" ht="13.5">
      <c r="A54" s="6"/>
      <c r="B54" s="6"/>
      <c r="C54" s="6"/>
      <c r="D54" s="6"/>
      <c r="E54" s="6"/>
      <c r="F54" s="6"/>
      <c r="G54" s="6"/>
      <c r="H54" s="6"/>
      <c r="I54" s="6"/>
      <c r="J54" s="6"/>
      <c r="K54" s="6"/>
      <c r="L54" s="6"/>
      <c r="M54" s="6"/>
      <c r="N54" s="6"/>
      <c r="O54" s="6"/>
      <c r="P54" s="6"/>
      <c r="Q54" s="6"/>
      <c r="R54" s="6"/>
      <c r="S54" s="6"/>
      <c r="T54" s="6"/>
      <c r="U54" s="6"/>
      <c r="V54" s="6"/>
      <c r="W54" s="6"/>
      <c r="X54" s="6"/>
    </row>
    <row r="55" spans="1:24" ht="13.5">
      <c r="A55" s="6"/>
      <c r="B55" s="6"/>
      <c r="C55" s="6"/>
      <c r="D55" s="6"/>
      <c r="E55" s="6"/>
      <c r="F55" s="6"/>
      <c r="G55" s="6"/>
      <c r="H55" s="6"/>
      <c r="I55" s="6"/>
      <c r="J55" s="6"/>
      <c r="K55" s="6"/>
      <c r="L55" s="6"/>
      <c r="M55" s="6"/>
      <c r="N55" s="6"/>
      <c r="O55" s="6"/>
      <c r="P55" s="6"/>
      <c r="Q55" s="6"/>
      <c r="R55" s="6"/>
      <c r="S55" s="6"/>
      <c r="T55" s="6"/>
      <c r="U55" s="6"/>
      <c r="V55" s="6"/>
      <c r="W55" s="6"/>
      <c r="X55" s="6"/>
    </row>
    <row r="56" spans="1:24" ht="13.5">
      <c r="A56" s="6"/>
      <c r="B56" s="6"/>
      <c r="C56" s="6"/>
      <c r="D56" s="6"/>
      <c r="E56" s="6"/>
      <c r="F56" s="6"/>
      <c r="G56" s="6"/>
      <c r="H56" s="6"/>
      <c r="I56" s="6"/>
      <c r="J56" s="6"/>
      <c r="K56" s="6"/>
      <c r="L56" s="6"/>
      <c r="M56" s="6"/>
      <c r="N56" s="6"/>
      <c r="O56" s="6"/>
      <c r="P56" s="6"/>
      <c r="Q56" s="6"/>
      <c r="R56" s="6"/>
      <c r="S56" s="6"/>
      <c r="T56" s="6"/>
      <c r="U56" s="6"/>
      <c r="V56" s="6"/>
      <c r="W56" s="6"/>
      <c r="X56" s="6"/>
    </row>
    <row r="57" spans="1:24" ht="13.5">
      <c r="A57" s="6"/>
      <c r="B57" s="6"/>
      <c r="C57" s="6"/>
      <c r="D57" s="6"/>
      <c r="E57" s="6"/>
      <c r="F57" s="6"/>
      <c r="G57" s="6"/>
      <c r="H57" s="6"/>
      <c r="I57" s="6"/>
      <c r="J57" s="6"/>
      <c r="K57" s="6"/>
      <c r="L57" s="6"/>
      <c r="M57" s="6"/>
      <c r="N57" s="6"/>
      <c r="O57" s="6"/>
      <c r="P57" s="6"/>
      <c r="Q57" s="6"/>
      <c r="R57" s="6"/>
      <c r="S57" s="6"/>
      <c r="T57" s="6"/>
      <c r="U57" s="6"/>
      <c r="V57" s="6"/>
      <c r="W57" s="6"/>
      <c r="X57" s="6"/>
    </row>
    <row r="58" spans="1:24" ht="13.5">
      <c r="A58" s="6"/>
      <c r="B58" s="6"/>
      <c r="C58" s="6"/>
      <c r="D58" s="6"/>
      <c r="E58" s="6"/>
      <c r="F58" s="6"/>
      <c r="G58" s="6"/>
      <c r="H58" s="6"/>
      <c r="I58" s="6"/>
      <c r="J58" s="6"/>
      <c r="K58" s="6"/>
      <c r="L58" s="6"/>
      <c r="M58" s="6"/>
      <c r="N58" s="6"/>
      <c r="O58" s="6"/>
      <c r="P58" s="6"/>
      <c r="Q58" s="6"/>
      <c r="R58" s="6"/>
      <c r="S58" s="6"/>
      <c r="T58" s="6"/>
      <c r="U58" s="6"/>
      <c r="V58" s="6"/>
      <c r="W58" s="6"/>
      <c r="X58" s="6"/>
    </row>
    <row r="59" spans="1:24" ht="13.5">
      <c r="A59" s="6"/>
      <c r="B59" s="6"/>
      <c r="C59" s="6"/>
      <c r="D59" s="6"/>
      <c r="E59" s="6"/>
      <c r="F59" s="6"/>
      <c r="G59" s="6"/>
      <c r="H59" s="6"/>
      <c r="I59" s="6"/>
      <c r="J59" s="6"/>
      <c r="K59" s="6"/>
      <c r="L59" s="6"/>
      <c r="M59" s="6"/>
      <c r="N59" s="6"/>
      <c r="O59" s="6"/>
      <c r="P59" s="6"/>
      <c r="Q59" s="6"/>
      <c r="R59" s="6"/>
      <c r="S59" s="6"/>
      <c r="T59" s="6"/>
      <c r="U59" s="6"/>
      <c r="V59" s="6"/>
      <c r="W59" s="6"/>
      <c r="X59" s="6"/>
    </row>
    <row r="62" spans="1:24" ht="12.75">
      <c r="A62" s="6"/>
      <c r="B62" s="6"/>
      <c r="C62" s="6"/>
      <c r="D62" s="6"/>
      <c r="E62" s="6"/>
      <c r="F62" s="6"/>
      <c r="G62" s="6"/>
      <c r="H62" s="6"/>
      <c r="I62" s="6"/>
      <c r="J62" s="6"/>
      <c r="K62" s="6"/>
      <c r="L62" s="6"/>
      <c r="M62" s="6"/>
      <c r="N62" s="6"/>
      <c r="O62" s="6"/>
      <c r="P62" s="6"/>
      <c r="Q62" s="6"/>
      <c r="R62" s="6"/>
      <c r="S62" s="6"/>
      <c r="T62" s="6"/>
      <c r="U62" s="6"/>
      <c r="V62" s="6"/>
      <c r="W62" s="6"/>
      <c r="X62" s="6"/>
    </row>
    <row r="63" spans="1:24" ht="13.5">
      <c r="A63" s="6"/>
      <c r="B63" s="6"/>
      <c r="C63" s="6"/>
      <c r="D63" s="6"/>
      <c r="E63" s="6"/>
      <c r="F63" s="6"/>
      <c r="G63" s="6"/>
      <c r="H63" s="6"/>
      <c r="I63" s="6"/>
      <c r="J63" s="6"/>
      <c r="K63" s="6"/>
      <c r="L63" s="6"/>
      <c r="M63" s="6"/>
      <c r="N63" s="6"/>
      <c r="O63" s="6"/>
      <c r="P63" s="6"/>
      <c r="Q63" s="6"/>
      <c r="R63" s="6"/>
      <c r="S63" s="6"/>
      <c r="T63" s="6"/>
      <c r="U63" s="6"/>
      <c r="V63" s="6"/>
      <c r="W63" s="6"/>
      <c r="X63" s="6"/>
    </row>
    <row r="64" spans="1:24" ht="13.5">
      <c r="A64" s="6"/>
      <c r="B64" s="6"/>
      <c r="C64" s="6"/>
      <c r="D64" s="6"/>
      <c r="E64" s="6"/>
      <c r="F64" s="6"/>
      <c r="G64" s="6"/>
      <c r="H64" s="6"/>
      <c r="I64" s="6"/>
      <c r="J64" s="6"/>
      <c r="K64" s="6"/>
      <c r="L64" s="6"/>
      <c r="M64" s="6"/>
      <c r="N64" s="6"/>
      <c r="O64" s="6"/>
      <c r="P64" s="6"/>
      <c r="Q64" s="6"/>
      <c r="R64" s="6"/>
      <c r="S64" s="6"/>
      <c r="T64" s="6"/>
      <c r="U64" s="6"/>
      <c r="V64" s="6"/>
      <c r="W64" s="6"/>
      <c r="X64" s="6"/>
    </row>
    <row r="65" spans="1:24" ht="13.5">
      <c r="A65" s="6"/>
      <c r="B65" s="6"/>
      <c r="C65" s="6"/>
      <c r="D65" s="6"/>
      <c r="E65" s="6"/>
      <c r="F65" s="6"/>
      <c r="G65" s="6"/>
      <c r="H65" s="6"/>
      <c r="I65" s="6"/>
      <c r="J65" s="6"/>
      <c r="K65" s="6"/>
      <c r="L65" s="6"/>
      <c r="M65" s="6"/>
      <c r="N65" s="6"/>
      <c r="O65" s="6"/>
      <c r="P65" s="6"/>
      <c r="Q65" s="6"/>
      <c r="R65" s="6"/>
      <c r="S65" s="6"/>
      <c r="T65" s="6"/>
      <c r="U65" s="6"/>
      <c r="V65" s="6"/>
      <c r="W65" s="6"/>
      <c r="X65" s="6"/>
    </row>
    <row r="66" spans="1:24" ht="13.5">
      <c r="A66" s="6"/>
      <c r="B66" s="6"/>
      <c r="C66" s="6"/>
      <c r="D66" s="6"/>
      <c r="E66" s="6"/>
      <c r="F66" s="6"/>
      <c r="G66" s="6"/>
      <c r="H66" s="6"/>
      <c r="I66" s="6"/>
      <c r="J66" s="6"/>
      <c r="K66" s="6"/>
      <c r="L66" s="6"/>
      <c r="M66" s="6"/>
      <c r="N66" s="6"/>
      <c r="O66" s="6"/>
      <c r="P66" s="6"/>
      <c r="Q66" s="6"/>
      <c r="R66" s="6"/>
      <c r="S66" s="6"/>
      <c r="T66" s="6"/>
      <c r="U66" s="6"/>
      <c r="V66" s="6"/>
      <c r="W66" s="6"/>
      <c r="X66" s="6"/>
    </row>
    <row r="67" spans="1:24" ht="13.5">
      <c r="A67" s="6"/>
      <c r="B67" s="6"/>
      <c r="C67" s="6"/>
      <c r="D67" s="6"/>
      <c r="E67" s="6"/>
      <c r="F67" s="6"/>
      <c r="G67" s="6"/>
      <c r="H67" s="6"/>
      <c r="I67" s="6"/>
      <c r="J67" s="6"/>
      <c r="K67" s="6"/>
      <c r="L67" s="6"/>
      <c r="M67" s="6"/>
      <c r="N67" s="6"/>
      <c r="O67" s="6"/>
      <c r="P67" s="6"/>
      <c r="Q67" s="6"/>
      <c r="R67" s="6"/>
      <c r="S67" s="6"/>
      <c r="T67" s="6"/>
      <c r="U67" s="6"/>
      <c r="V67" s="6"/>
      <c r="W67" s="6"/>
      <c r="X67" s="6"/>
    </row>
    <row r="68" spans="1:24" ht="13.5">
      <c r="A68" s="6"/>
      <c r="B68" s="6"/>
      <c r="C68" s="6"/>
      <c r="D68" s="6"/>
      <c r="E68" s="6"/>
      <c r="F68" s="6"/>
      <c r="G68" s="6"/>
      <c r="H68" s="6"/>
      <c r="I68" s="6"/>
      <c r="J68" s="6"/>
      <c r="K68" s="6"/>
      <c r="L68" s="6"/>
      <c r="M68" s="6"/>
      <c r="N68" s="6"/>
      <c r="O68" s="6"/>
      <c r="P68" s="6"/>
      <c r="Q68" s="6"/>
      <c r="R68" s="6"/>
      <c r="S68" s="6"/>
      <c r="T68" s="6"/>
      <c r="U68" s="6"/>
      <c r="V68" s="6"/>
      <c r="W68" s="6"/>
      <c r="X68" s="6"/>
    </row>
    <row r="69" spans="1:24" ht="13.5">
      <c r="A69" s="6"/>
      <c r="B69" s="6"/>
      <c r="C69" s="6"/>
      <c r="D69" s="6"/>
      <c r="E69" s="6"/>
      <c r="F69" s="6"/>
      <c r="G69" s="6"/>
      <c r="H69" s="6"/>
      <c r="I69" s="6"/>
      <c r="J69" s="6"/>
      <c r="K69" s="6"/>
      <c r="L69" s="6"/>
      <c r="M69" s="6"/>
      <c r="N69" s="6"/>
      <c r="O69" s="6"/>
      <c r="P69" s="6"/>
      <c r="Q69" s="6"/>
      <c r="R69" s="6"/>
      <c r="S69" s="6"/>
      <c r="T69" s="6"/>
      <c r="U69" s="6"/>
      <c r="V69" s="6"/>
      <c r="W69" s="6"/>
      <c r="X69" s="6"/>
    </row>
    <row r="70" spans="1:24" ht="13.5">
      <c r="A70" s="6"/>
      <c r="B70" s="6"/>
      <c r="C70" s="6"/>
      <c r="D70" s="6"/>
      <c r="E70" s="6"/>
      <c r="F70" s="6"/>
      <c r="G70" s="6"/>
      <c r="H70" s="6"/>
      <c r="I70" s="6"/>
      <c r="J70" s="6"/>
      <c r="K70" s="6"/>
      <c r="L70" s="6"/>
      <c r="M70" s="6"/>
      <c r="N70" s="6"/>
      <c r="O70" s="6"/>
      <c r="P70" s="6"/>
      <c r="Q70" s="6"/>
      <c r="R70" s="6"/>
      <c r="S70" s="6"/>
      <c r="T70" s="6"/>
      <c r="U70" s="6"/>
      <c r="V70" s="6"/>
      <c r="W70" s="6"/>
      <c r="X70" s="6"/>
    </row>
    <row r="71" spans="1:24" ht="13.5">
      <c r="A71" s="6"/>
      <c r="B71" s="6"/>
      <c r="C71" s="6"/>
      <c r="D71" s="6"/>
      <c r="E71" s="6"/>
      <c r="F71" s="6"/>
      <c r="G71" s="6"/>
      <c r="H71" s="6"/>
      <c r="I71" s="6"/>
      <c r="J71" s="6"/>
      <c r="K71" s="6"/>
      <c r="L71" s="6"/>
      <c r="M71" s="6"/>
      <c r="N71" s="6"/>
      <c r="O71" s="6"/>
      <c r="P71" s="6"/>
      <c r="Q71" s="6"/>
      <c r="R71" s="6"/>
      <c r="S71" s="6"/>
      <c r="T71" s="6"/>
      <c r="U71" s="6"/>
      <c r="V71" s="6"/>
      <c r="W71" s="6"/>
      <c r="X71" s="6"/>
    </row>
    <row r="72" spans="1:24" ht="13.5">
      <c r="A72" s="6"/>
      <c r="B72" s="6"/>
      <c r="C72" s="6"/>
      <c r="D72" s="6"/>
      <c r="E72" s="6"/>
      <c r="F72" s="6"/>
      <c r="G72" s="6"/>
      <c r="H72" s="6"/>
      <c r="I72" s="6"/>
      <c r="J72" s="6"/>
      <c r="K72" s="6"/>
      <c r="L72" s="6"/>
      <c r="M72" s="6"/>
      <c r="N72" s="6"/>
      <c r="O72" s="6"/>
      <c r="P72" s="6"/>
      <c r="Q72" s="6"/>
      <c r="R72" s="6"/>
      <c r="S72" s="6"/>
      <c r="T72" s="6"/>
      <c r="U72" s="6"/>
      <c r="V72" s="6"/>
      <c r="W72" s="6"/>
      <c r="X72" s="6"/>
    </row>
    <row r="73" spans="1:24" ht="13.5">
      <c r="A73" s="6"/>
      <c r="B73" s="6"/>
      <c r="C73" s="6"/>
      <c r="D73" s="6"/>
      <c r="E73" s="6"/>
      <c r="F73" s="6"/>
      <c r="G73" s="6"/>
      <c r="H73" s="6"/>
      <c r="I73" s="6"/>
      <c r="J73" s="6"/>
      <c r="K73" s="6"/>
      <c r="L73" s="6"/>
      <c r="M73" s="6"/>
      <c r="N73" s="6"/>
      <c r="O73" s="6"/>
      <c r="P73" s="6"/>
      <c r="Q73" s="6"/>
      <c r="R73" s="6"/>
      <c r="S73" s="6"/>
      <c r="T73" s="6"/>
      <c r="U73" s="6"/>
      <c r="V73" s="6"/>
      <c r="W73" s="6"/>
      <c r="X73" s="6"/>
    </row>
    <row r="74" spans="1:24" ht="13.5">
      <c r="A74" s="6"/>
      <c r="B74" s="6"/>
      <c r="C74" s="6"/>
      <c r="D74" s="6"/>
      <c r="E74" s="6"/>
      <c r="F74" s="6"/>
      <c r="G74" s="6"/>
      <c r="H74" s="6"/>
      <c r="I74" s="6"/>
      <c r="J74" s="6"/>
      <c r="K74" s="6"/>
      <c r="L74" s="6"/>
      <c r="M74" s="6"/>
      <c r="N74" s="6"/>
      <c r="O74" s="6"/>
      <c r="P74" s="6"/>
      <c r="Q74" s="6"/>
      <c r="R74" s="6"/>
      <c r="S74" s="6"/>
      <c r="T74" s="6"/>
      <c r="U74" s="6"/>
      <c r="V74" s="6"/>
      <c r="W74" s="6"/>
      <c r="X74" s="6"/>
    </row>
    <row r="75" spans="1:24" ht="13.5">
      <c r="A75" s="6"/>
      <c r="B75" s="6"/>
      <c r="C75" s="6"/>
      <c r="D75" s="6"/>
      <c r="E75" s="6"/>
      <c r="F75" s="6"/>
      <c r="G75" s="6"/>
      <c r="H75" s="6"/>
      <c r="I75" s="6"/>
      <c r="J75" s="6"/>
      <c r="K75" s="6"/>
      <c r="L75" s="6"/>
      <c r="M75" s="6"/>
      <c r="N75" s="6"/>
      <c r="O75" s="6"/>
      <c r="P75" s="6"/>
      <c r="Q75" s="6"/>
      <c r="R75" s="6"/>
      <c r="S75" s="6"/>
      <c r="T75" s="6"/>
      <c r="U75" s="6"/>
      <c r="V75" s="6"/>
      <c r="W75" s="6"/>
      <c r="X75" s="6"/>
    </row>
    <row r="76" spans="1:24" ht="13.5">
      <c r="A76" s="6"/>
      <c r="B76" s="6"/>
      <c r="C76" s="6"/>
      <c r="D76" s="6"/>
      <c r="E76" s="6"/>
      <c r="F76" s="6"/>
      <c r="G76" s="6"/>
      <c r="H76" s="6"/>
      <c r="I76" s="6"/>
      <c r="J76" s="6"/>
      <c r="K76" s="6"/>
      <c r="L76" s="6"/>
      <c r="M76" s="6"/>
      <c r="N76" s="6"/>
      <c r="O76" s="6"/>
      <c r="P76" s="6"/>
      <c r="Q76" s="6"/>
      <c r="R76" s="6"/>
      <c r="S76" s="6"/>
      <c r="T76" s="6"/>
      <c r="U76" s="6"/>
      <c r="V76" s="6"/>
      <c r="W76" s="6"/>
      <c r="X76" s="6"/>
    </row>
    <row r="77" spans="1:24" ht="13.5">
      <c r="A77" s="6"/>
      <c r="B77" s="6"/>
      <c r="C77" s="6"/>
      <c r="D77" s="6"/>
      <c r="E77" s="6"/>
      <c r="F77" s="6"/>
      <c r="G77" s="6"/>
      <c r="H77" s="6"/>
      <c r="I77" s="6"/>
      <c r="J77" s="6"/>
      <c r="K77" s="6"/>
      <c r="L77" s="6"/>
      <c r="M77" s="6"/>
      <c r="N77" s="6"/>
      <c r="O77" s="6"/>
      <c r="P77" s="6"/>
      <c r="Q77" s="6"/>
      <c r="R77" s="6"/>
      <c r="S77" s="6"/>
      <c r="T77" s="6"/>
      <c r="U77" s="6"/>
      <c r="V77" s="6"/>
      <c r="W77" s="6"/>
      <c r="X77" s="6"/>
    </row>
    <row r="79" spans="1:24" ht="12.75">
      <c r="A79" s="6"/>
      <c r="B79" s="6"/>
      <c r="C79" s="6"/>
      <c r="D79" s="6"/>
      <c r="E79" s="6"/>
      <c r="F79" s="6"/>
      <c r="G79" s="6"/>
      <c r="H79" s="6"/>
      <c r="I79" s="6"/>
      <c r="J79" s="6"/>
      <c r="K79" s="6"/>
      <c r="L79" s="6"/>
      <c r="M79" s="6"/>
      <c r="N79" s="6"/>
      <c r="O79" s="6"/>
      <c r="P79" s="6"/>
      <c r="Q79" s="6"/>
      <c r="R79" s="6"/>
      <c r="S79" s="6"/>
      <c r="T79" s="6"/>
      <c r="U79" s="6"/>
      <c r="V79" s="6"/>
      <c r="W79" s="6"/>
      <c r="X79" s="6"/>
    </row>
    <row r="80" spans="1:24" ht="13.5">
      <c r="A80" s="6"/>
      <c r="B80" s="6"/>
      <c r="C80" s="6"/>
      <c r="D80" s="6"/>
      <c r="E80" s="6"/>
      <c r="F80" s="6"/>
      <c r="G80" s="6"/>
      <c r="H80" s="6"/>
      <c r="I80" s="6"/>
      <c r="J80" s="6"/>
      <c r="K80" s="6"/>
      <c r="L80" s="6"/>
      <c r="M80" s="6"/>
      <c r="N80" s="6"/>
      <c r="O80" s="6"/>
      <c r="P80" s="6"/>
      <c r="Q80" s="6"/>
      <c r="R80" s="6"/>
      <c r="S80" s="6"/>
      <c r="T80" s="6"/>
      <c r="U80" s="6"/>
      <c r="V80" s="6"/>
      <c r="W80" s="6"/>
      <c r="X80" s="6"/>
    </row>
    <row r="81" spans="1:24" ht="13.5">
      <c r="A81" s="6"/>
      <c r="B81" s="6"/>
      <c r="C81" s="6"/>
      <c r="D81" s="6"/>
      <c r="E81" s="6"/>
      <c r="F81" s="6"/>
      <c r="G81" s="6"/>
      <c r="H81" s="6"/>
      <c r="I81" s="6"/>
      <c r="J81" s="6"/>
      <c r="K81" s="6"/>
      <c r="L81" s="6"/>
      <c r="M81" s="6"/>
      <c r="N81" s="6"/>
      <c r="O81" s="6"/>
      <c r="P81" s="6"/>
      <c r="Q81" s="6"/>
      <c r="R81" s="6"/>
      <c r="S81" s="6"/>
      <c r="T81" s="6"/>
      <c r="U81" s="6"/>
      <c r="V81" s="6"/>
      <c r="W81" s="6"/>
      <c r="X81" s="6"/>
    </row>
    <row r="82" spans="1:24" ht="13.5">
      <c r="A82" s="6"/>
      <c r="B82" s="6"/>
      <c r="C82" s="6"/>
      <c r="D82" s="6"/>
      <c r="E82" s="6"/>
      <c r="F82" s="6"/>
      <c r="G82" s="6"/>
      <c r="H82" s="6"/>
      <c r="I82" s="6"/>
      <c r="J82" s="6"/>
      <c r="K82" s="6"/>
      <c r="L82" s="6"/>
      <c r="M82" s="6"/>
      <c r="N82" s="6"/>
      <c r="O82" s="6"/>
      <c r="P82" s="6"/>
      <c r="Q82" s="6"/>
      <c r="R82" s="6"/>
      <c r="S82" s="6"/>
      <c r="T82" s="6"/>
      <c r="U82" s="6"/>
      <c r="V82" s="6"/>
      <c r="W82" s="6"/>
      <c r="X82" s="6"/>
    </row>
    <row r="83" spans="1:24" ht="13.5">
      <c r="A83" s="6"/>
      <c r="B83" s="6"/>
      <c r="C83" s="6"/>
      <c r="D83" s="6"/>
      <c r="E83" s="6"/>
      <c r="F83" s="6"/>
      <c r="G83" s="6"/>
      <c r="H83" s="6"/>
      <c r="I83" s="6"/>
      <c r="J83" s="6"/>
      <c r="K83" s="6"/>
      <c r="L83" s="6"/>
      <c r="M83" s="6"/>
      <c r="N83" s="6"/>
      <c r="O83" s="6"/>
      <c r="P83" s="6"/>
      <c r="Q83" s="6"/>
      <c r="R83" s="6"/>
      <c r="S83" s="6"/>
      <c r="T83" s="6"/>
      <c r="U83" s="6"/>
      <c r="V83" s="6"/>
      <c r="W83" s="6"/>
      <c r="X83" s="6"/>
    </row>
    <row r="84" spans="1:24" ht="13.5">
      <c r="A84" s="6"/>
      <c r="B84" s="6"/>
      <c r="C84" s="6"/>
      <c r="D84" s="6"/>
      <c r="E84" s="6"/>
      <c r="F84" s="6"/>
      <c r="G84" s="6"/>
      <c r="H84" s="6"/>
      <c r="I84" s="6"/>
      <c r="J84" s="6"/>
      <c r="K84" s="6"/>
      <c r="L84" s="6"/>
      <c r="M84" s="6"/>
      <c r="N84" s="6"/>
      <c r="O84" s="6"/>
      <c r="P84" s="6"/>
      <c r="Q84" s="6"/>
      <c r="R84" s="6"/>
      <c r="S84" s="6"/>
      <c r="T84" s="6"/>
      <c r="U84" s="6"/>
      <c r="V84" s="6"/>
      <c r="W84" s="6"/>
      <c r="X84" s="6"/>
    </row>
    <row r="85" spans="1:24" ht="13.5">
      <c r="A85" s="6"/>
      <c r="B85" s="6"/>
      <c r="C85" s="6"/>
      <c r="D85" s="6"/>
      <c r="E85" s="6"/>
      <c r="F85" s="6"/>
      <c r="G85" s="6"/>
      <c r="H85" s="6"/>
      <c r="I85" s="6"/>
      <c r="J85" s="6"/>
      <c r="K85" s="6"/>
      <c r="L85" s="6"/>
      <c r="M85" s="6"/>
      <c r="N85" s="6"/>
      <c r="O85" s="6"/>
      <c r="P85" s="6"/>
      <c r="Q85" s="6"/>
      <c r="R85" s="6"/>
      <c r="S85" s="6"/>
      <c r="T85" s="6"/>
      <c r="U85" s="6"/>
      <c r="V85" s="6"/>
      <c r="W85" s="6"/>
      <c r="X85" s="6"/>
    </row>
    <row r="86" spans="1:24" ht="13.5">
      <c r="A86" s="6"/>
      <c r="B86" s="6"/>
      <c r="C86" s="6"/>
      <c r="D86" s="6"/>
      <c r="E86" s="6"/>
      <c r="F86" s="6"/>
      <c r="G86" s="6"/>
      <c r="H86" s="6"/>
      <c r="I86" s="6"/>
      <c r="J86" s="6"/>
      <c r="K86" s="6"/>
      <c r="L86" s="6"/>
      <c r="M86" s="6"/>
      <c r="N86" s="6"/>
      <c r="O86" s="6"/>
      <c r="P86" s="6"/>
      <c r="Q86" s="6"/>
      <c r="R86" s="6"/>
      <c r="S86" s="6"/>
      <c r="T86" s="6"/>
      <c r="U86" s="6"/>
      <c r="V86" s="6"/>
      <c r="W86" s="6"/>
      <c r="X86" s="6"/>
    </row>
    <row r="87" spans="1:24" ht="13.5">
      <c r="A87" s="6"/>
      <c r="B87" s="6"/>
      <c r="C87" s="6"/>
      <c r="D87" s="6"/>
      <c r="E87" s="6"/>
      <c r="F87" s="6"/>
      <c r="G87" s="6"/>
      <c r="H87" s="6"/>
      <c r="I87" s="6"/>
      <c r="J87" s="6"/>
      <c r="K87" s="6"/>
      <c r="L87" s="6"/>
      <c r="M87" s="6"/>
      <c r="N87" s="6"/>
      <c r="O87" s="6"/>
      <c r="P87" s="6"/>
      <c r="Q87" s="6"/>
      <c r="R87" s="6"/>
      <c r="S87" s="6"/>
      <c r="T87" s="6"/>
      <c r="U87" s="6"/>
      <c r="V87" s="6"/>
      <c r="W87" s="6"/>
      <c r="X87" s="6"/>
    </row>
    <row r="88" spans="1:24" ht="13.5">
      <c r="A88" s="6"/>
      <c r="B88" s="6"/>
      <c r="C88" s="6"/>
      <c r="D88" s="6"/>
      <c r="E88" s="6"/>
      <c r="F88" s="6"/>
      <c r="G88" s="6"/>
      <c r="H88" s="6"/>
      <c r="I88" s="6"/>
      <c r="J88" s="6"/>
      <c r="K88" s="6"/>
      <c r="L88" s="6"/>
      <c r="M88" s="6"/>
      <c r="N88" s="6"/>
      <c r="O88" s="6"/>
      <c r="P88" s="6"/>
      <c r="Q88" s="6"/>
      <c r="R88" s="6"/>
      <c r="S88" s="6"/>
      <c r="T88" s="6"/>
      <c r="U88" s="6"/>
      <c r="V88" s="6"/>
      <c r="W88" s="6"/>
      <c r="X88" s="6"/>
    </row>
    <row r="89" spans="1:24" ht="13.5">
      <c r="A89" s="6"/>
      <c r="B89" s="6"/>
      <c r="C89" s="6"/>
      <c r="D89" s="6"/>
      <c r="E89" s="6"/>
      <c r="F89" s="6"/>
      <c r="G89" s="6"/>
      <c r="H89" s="6"/>
      <c r="I89" s="6"/>
      <c r="J89" s="6"/>
      <c r="K89" s="6"/>
      <c r="L89" s="6"/>
      <c r="M89" s="6"/>
      <c r="N89" s="6"/>
      <c r="O89" s="6"/>
      <c r="P89" s="6"/>
      <c r="Q89" s="6"/>
      <c r="R89" s="6"/>
      <c r="S89" s="6"/>
      <c r="T89" s="6"/>
      <c r="U89" s="6"/>
      <c r="V89" s="6"/>
      <c r="W89" s="6"/>
      <c r="X89" s="6"/>
    </row>
    <row r="90" spans="1:24" ht="13.5">
      <c r="A90" s="6"/>
      <c r="B90" s="6"/>
      <c r="C90" s="6"/>
      <c r="D90" s="6"/>
      <c r="E90" s="6"/>
      <c r="F90" s="6"/>
      <c r="G90" s="6"/>
      <c r="H90" s="6"/>
      <c r="I90" s="6"/>
      <c r="J90" s="6"/>
      <c r="K90" s="6"/>
      <c r="L90" s="6"/>
      <c r="M90" s="6"/>
      <c r="N90" s="6"/>
      <c r="O90" s="6"/>
      <c r="P90" s="6"/>
      <c r="Q90" s="6"/>
      <c r="R90" s="6"/>
      <c r="S90" s="6"/>
      <c r="T90" s="6"/>
      <c r="U90" s="6"/>
      <c r="V90" s="6"/>
      <c r="W90" s="6"/>
      <c r="X90" s="6"/>
    </row>
    <row r="91" spans="1:24" ht="13.5">
      <c r="A91" s="6"/>
      <c r="B91" s="6"/>
      <c r="C91" s="6"/>
      <c r="D91" s="6"/>
      <c r="E91" s="6"/>
      <c r="F91" s="6"/>
      <c r="G91" s="6"/>
      <c r="H91" s="6"/>
      <c r="I91" s="6"/>
      <c r="J91" s="6"/>
      <c r="K91" s="6"/>
      <c r="L91" s="6"/>
      <c r="M91" s="6"/>
      <c r="N91" s="6"/>
      <c r="O91" s="6"/>
      <c r="P91" s="6"/>
      <c r="Q91" s="6"/>
      <c r="R91" s="6"/>
      <c r="S91" s="6"/>
      <c r="T91" s="6"/>
      <c r="U91" s="6"/>
      <c r="V91" s="6"/>
      <c r="W91" s="6"/>
      <c r="X91" s="6"/>
    </row>
    <row r="92" spans="1:24" ht="13.5">
      <c r="A92" s="6"/>
      <c r="B92" s="6"/>
      <c r="C92" s="6"/>
      <c r="D92" s="6"/>
      <c r="E92" s="6"/>
      <c r="F92" s="6"/>
      <c r="G92" s="6"/>
      <c r="H92" s="6"/>
      <c r="I92" s="6"/>
      <c r="J92" s="6"/>
      <c r="K92" s="6"/>
      <c r="L92" s="6"/>
      <c r="M92" s="6"/>
      <c r="N92" s="6"/>
      <c r="O92" s="6"/>
      <c r="P92" s="6"/>
      <c r="Q92" s="6"/>
      <c r="R92" s="6"/>
      <c r="S92" s="6"/>
      <c r="T92" s="6"/>
      <c r="U92" s="6"/>
      <c r="V92" s="6"/>
      <c r="W92" s="6"/>
      <c r="X92" s="6"/>
    </row>
    <row r="93" spans="1:24" ht="13.5">
      <c r="A93" s="6"/>
      <c r="B93" s="6"/>
      <c r="C93" s="6"/>
      <c r="D93" s="6"/>
      <c r="E93" s="6"/>
      <c r="F93" s="6"/>
      <c r="G93" s="6"/>
      <c r="H93" s="6"/>
      <c r="I93" s="6"/>
      <c r="J93" s="6"/>
      <c r="K93" s="6"/>
      <c r="L93" s="6"/>
      <c r="M93" s="6"/>
      <c r="N93" s="6"/>
      <c r="O93" s="6"/>
      <c r="P93" s="6"/>
      <c r="Q93" s="6"/>
      <c r="R93" s="6"/>
      <c r="S93" s="6"/>
      <c r="T93" s="6"/>
      <c r="U93" s="6"/>
      <c r="V93" s="6"/>
      <c r="W93" s="6"/>
      <c r="X93" s="6"/>
    </row>
    <row r="94" spans="1:24" ht="13.5">
      <c r="A94" s="6"/>
      <c r="B94" s="6"/>
      <c r="C94" s="6"/>
      <c r="D94" s="6"/>
      <c r="E94" s="6"/>
      <c r="F94" s="6"/>
      <c r="G94" s="6"/>
      <c r="H94" s="6"/>
      <c r="I94" s="6"/>
      <c r="J94" s="6"/>
      <c r="K94" s="6"/>
      <c r="L94" s="6"/>
      <c r="M94" s="6"/>
      <c r="N94" s="6"/>
      <c r="O94" s="6"/>
      <c r="P94" s="6"/>
      <c r="Q94" s="6"/>
      <c r="R94" s="6"/>
      <c r="S94" s="6"/>
      <c r="T94" s="6"/>
      <c r="U94" s="6"/>
      <c r="V94" s="6"/>
      <c r="W94" s="6"/>
      <c r="X94" s="6"/>
    </row>
  </sheetData>
  <sheetProtection selectLockedCells="1" selectUnlockedCells="1"/>
  <mergeCells count="44">
    <mergeCell ref="F1:R1"/>
    <mergeCell ref="A3:A4"/>
    <mergeCell ref="B3:B6"/>
    <mergeCell ref="C3:C10"/>
    <mergeCell ref="D3:D6"/>
    <mergeCell ref="S3:S4"/>
    <mergeCell ref="T3:T6"/>
    <mergeCell ref="U3:U10"/>
    <mergeCell ref="V3:V6"/>
    <mergeCell ref="A5:A6"/>
    <mergeCell ref="S5:S6"/>
    <mergeCell ref="A7:A13"/>
    <mergeCell ref="D7:D10"/>
    <mergeCell ref="S7:S13"/>
    <mergeCell ref="V7:V10"/>
    <mergeCell ref="B8:B13"/>
    <mergeCell ref="T8:T13"/>
    <mergeCell ref="C11:C13"/>
    <mergeCell ref="D11:D13"/>
    <mergeCell ref="U11:U13"/>
    <mergeCell ref="V11:V13"/>
    <mergeCell ref="H15:N15"/>
    <mergeCell ref="H16:N16"/>
    <mergeCell ref="H17:N17"/>
    <mergeCell ref="H18:N18"/>
    <mergeCell ref="H19:N19"/>
    <mergeCell ref="F20:R20"/>
    <mergeCell ref="E22:E23"/>
    <mergeCell ref="E24:E25"/>
    <mergeCell ref="E26:E27"/>
    <mergeCell ref="E28:E29"/>
    <mergeCell ref="E30:E31"/>
    <mergeCell ref="A33:E34"/>
    <mergeCell ref="F33:R33"/>
    <mergeCell ref="A35:C38"/>
    <mergeCell ref="D35:E35"/>
    <mergeCell ref="D36:E36"/>
    <mergeCell ref="D37:E37"/>
    <mergeCell ref="D38:E38"/>
    <mergeCell ref="A39:C42"/>
    <mergeCell ref="D39:E39"/>
    <mergeCell ref="D40:E40"/>
    <mergeCell ref="D41:E41"/>
    <mergeCell ref="D42:E42"/>
  </mergeCells>
  <printOptions horizontalCentered="1" verticalCentered="1"/>
  <pageMargins left="1" right="1" top="1" bottom="1" header="1" footer="1"/>
  <pageSetup cellComments="atEnd" horizontalDpi="300" verticalDpi="300" orientation="portrait" scale="67"/>
  <headerFooter alignWithMargins="0">
    <oddHeader>&amp;CTAB]</oddHeader>
    <oddFooter>&amp;CPage PAGE]</oddFooter>
  </headerFooter>
</worksheet>
</file>

<file path=xl/worksheets/sheet2.xml><?xml version="1.0" encoding="utf-8"?>
<worksheet xmlns="http://schemas.openxmlformats.org/spreadsheetml/2006/main" xmlns:r="http://schemas.openxmlformats.org/officeDocument/2006/relationships">
  <dimension ref="A1:U52"/>
  <sheetViews>
    <sheetView zoomScaleSheetLayoutView="10" workbookViewId="0" topLeftCell="A1">
      <selection activeCell="E38" sqref="E38"/>
    </sheetView>
  </sheetViews>
  <sheetFormatPr defaultColWidth="9.00390625" defaultRowHeight="12.75"/>
  <cols>
    <col min="1" max="3" width="2.125" style="6" customWidth="1"/>
    <col min="4" max="4" width="4.50390625" style="65" customWidth="1"/>
    <col min="5" max="5" width="7.625" style="65" customWidth="1"/>
    <col min="6" max="14" width="6.375" style="65" customWidth="1"/>
    <col min="15" max="16" width="7.625" style="65" customWidth="1"/>
    <col min="17" max="17" width="7.375" style="65" customWidth="1"/>
    <col min="18" max="18" width="6.375" style="65" customWidth="1"/>
    <col min="19" max="21" width="9.125" style="6" customWidth="1"/>
  </cols>
  <sheetData>
    <row r="1" spans="1:21" ht="12.75">
      <c r="A1" s="66"/>
      <c r="B1" s="66"/>
      <c r="C1" s="66"/>
      <c r="D1" s="67"/>
      <c r="E1" s="68"/>
      <c r="F1" s="69"/>
      <c r="G1" s="69"/>
      <c r="H1" s="69"/>
      <c r="I1" s="69"/>
      <c r="J1" s="69"/>
      <c r="K1" s="69"/>
      <c r="L1" s="69"/>
      <c r="M1" s="69"/>
      <c r="N1" s="69"/>
      <c r="O1" s="69"/>
      <c r="P1" s="69"/>
      <c r="Q1" s="69"/>
      <c r="R1" s="69"/>
      <c r="S1" s="70"/>
      <c r="T1" s="70"/>
      <c r="U1" s="70"/>
    </row>
    <row r="2" spans="1:21" ht="12.75" customHeight="1">
      <c r="A2" s="71"/>
      <c r="B2" s="71"/>
      <c r="C2" s="71"/>
      <c r="D2" s="72" t="s">
        <v>28</v>
      </c>
      <c r="E2" s="72"/>
      <c r="F2" s="72"/>
      <c r="G2" s="72"/>
      <c r="H2" s="72"/>
      <c r="I2" s="72"/>
      <c r="J2" s="72"/>
      <c r="K2" s="72"/>
      <c r="L2" s="72"/>
      <c r="M2" s="72"/>
      <c r="N2" s="72"/>
      <c r="O2" s="72"/>
      <c r="P2" s="72"/>
      <c r="Q2" s="72"/>
      <c r="R2" s="72"/>
      <c r="S2" s="71"/>
      <c r="T2" s="71"/>
      <c r="U2" s="71"/>
    </row>
    <row r="3" spans="1:21" ht="13.5" customHeight="1">
      <c r="A3" s="71"/>
      <c r="B3" s="71"/>
      <c r="C3" s="71"/>
      <c r="F3" s="73" t="s">
        <v>29</v>
      </c>
      <c r="G3" s="73"/>
      <c r="H3" s="73"/>
      <c r="I3" s="73"/>
      <c r="J3" s="73"/>
      <c r="K3" s="73"/>
      <c r="L3" s="73"/>
      <c r="M3" s="73"/>
      <c r="N3" s="73"/>
      <c r="O3" s="73"/>
      <c r="P3" s="73"/>
      <c r="Q3" s="73"/>
      <c r="R3" s="73"/>
      <c r="S3" s="71"/>
      <c r="T3" s="71"/>
      <c r="U3" s="71"/>
    </row>
    <row r="4" spans="1:21" ht="12.75">
      <c r="A4" s="71"/>
      <c r="B4" s="71"/>
      <c r="C4" s="71"/>
      <c r="F4" s="74">
        <v>1</v>
      </c>
      <c r="G4" s="74">
        <v>2</v>
      </c>
      <c r="H4" s="74">
        <v>3</v>
      </c>
      <c r="I4" s="74">
        <v>4</v>
      </c>
      <c r="J4" s="74">
        <v>5</v>
      </c>
      <c r="K4" s="74">
        <v>6</v>
      </c>
      <c r="L4" s="74">
        <v>7</v>
      </c>
      <c r="M4" s="74">
        <v>8</v>
      </c>
      <c r="N4" s="74">
        <v>9</v>
      </c>
      <c r="O4" s="74" t="s">
        <v>2</v>
      </c>
      <c r="P4" s="74" t="s">
        <v>3</v>
      </c>
      <c r="Q4" s="74" t="s">
        <v>4</v>
      </c>
      <c r="R4" s="74" t="s">
        <v>5</v>
      </c>
      <c r="S4" s="71"/>
      <c r="T4" s="71"/>
      <c r="U4" s="71"/>
    </row>
    <row r="5" spans="1:21" ht="13.5" customHeight="1">
      <c r="A5" s="75" t="s">
        <v>30</v>
      </c>
      <c r="B5" s="75"/>
      <c r="C5" s="75"/>
      <c r="D5" s="76" t="s">
        <v>31</v>
      </c>
      <c r="E5" s="74">
        <v>1</v>
      </c>
      <c r="F5" s="77">
        <f>(HLOOKUP(F$4,Work!$F$63:$R$71,2)+HLOOKUP(F$4,Work!$F$63:$R$71,4)*HLOOKUP($E5,Work!$F$63:$R$71,5))/(1-HLOOKUP(F$4,Work!$F$63:$R$71,4)*HLOOKUP($E5,Work!$F$63:$R$71,4))</f>
        <v>0.3666666666666667</v>
      </c>
      <c r="G5" s="78">
        <f>(HLOOKUP(G$4,Work!$F$63:$R$71,2)+HLOOKUP(G$4,Work!$F$63:$R$71,4)*HLOOKUP($E5,Work!$F$63:$R$71,5))/(1-HLOOKUP(G$4,Work!$F$63:$R$71,4)*HLOOKUP($E5,Work!$F$63:$R$71,4))</f>
        <v>0.3666666666666667</v>
      </c>
      <c r="H5" s="78">
        <f>(HLOOKUP(H$4,Work!$F$63:$R$71,2)+HLOOKUP(H$4,Work!$F$63:$R$71,4)*HLOOKUP($E5,Work!$F$63:$R$71,5))/(1-HLOOKUP(H$4,Work!$F$63:$R$71,4)*HLOOKUP($E5,Work!$F$63:$R$71,4))</f>
        <v>0.3884408602150537</v>
      </c>
      <c r="I5" s="78">
        <f>(HLOOKUP(I$4,Work!$F$63:$R$71,2)+HLOOKUP(I$4,Work!$F$63:$R$71,4)*HLOOKUP($E5,Work!$F$63:$R$71,5))/(1-HLOOKUP(I$4,Work!$F$63:$R$71,4)*HLOOKUP($E5,Work!$F$63:$R$71,4))</f>
        <v>0.3884408602150537</v>
      </c>
      <c r="J5" s="78">
        <f>(HLOOKUP(J$4,Work!$F$63:$R$71,2)+HLOOKUP(J$4,Work!$F$63:$R$71,4)*HLOOKUP($E5,Work!$F$63:$R$71,5))/(1-HLOOKUP(J$4,Work!$F$63:$R$71,4)*HLOOKUP($E5,Work!$F$63:$R$71,4))</f>
        <v>0.428030303030303</v>
      </c>
      <c r="K5" s="78">
        <f>(HLOOKUP(K$4,Work!$F$63:$R$71,2)+HLOOKUP(K$4,Work!$F$63:$R$71,4)*HLOOKUP($E5,Work!$F$63:$R$71,5))/(1-HLOOKUP(K$4,Work!$F$63:$R$71,4)*HLOOKUP($E5,Work!$F$63:$R$71,4))</f>
        <v>0.44607843137254904</v>
      </c>
      <c r="L5" s="78">
        <f>(HLOOKUP(L$4,Work!$F$63:$R$71,2)+HLOOKUP(L$4,Work!$F$63:$R$71,4)*HLOOKUP($E5,Work!$F$63:$R$71,5))/(1-HLOOKUP(L$4,Work!$F$63:$R$71,4)*HLOOKUP($E5,Work!$F$63:$R$71,4))</f>
        <v>0.5477642276422764</v>
      </c>
      <c r="M5" s="78">
        <f>(HLOOKUP(M$4,Work!$F$63:$R$71,2)+HLOOKUP(M$4,Work!$F$63:$R$71,4)*HLOOKUP($E5,Work!$F$63:$R$71,5))/(1-HLOOKUP(M$4,Work!$F$63:$R$71,4)*HLOOKUP($E5,Work!$F$63:$R$71,4))</f>
        <v>0.5707364341085271</v>
      </c>
      <c r="N5" s="78">
        <f>(HLOOKUP(N$4,Work!$F$63:$R$71,2)+HLOOKUP(N$4,Work!$F$63:$R$71,4)*HLOOKUP($E5,Work!$F$63:$R$71,5))/(1-HLOOKUP(N$4,Work!$F$63:$R$71,4)*HLOOKUP($E5,Work!$F$63:$R$71,4))</f>
        <v>0.6108156028368794</v>
      </c>
      <c r="O5" s="78">
        <f>(HLOOKUP(O$4,Work!$F$63:$R$71,2)+HLOOKUP(O$4,Work!$F$63:$R$71,4)*HLOOKUP($E5,Work!$F$63:$R$71,5))/(1-HLOOKUP(O$4,Work!$F$63:$R$71,4)*HLOOKUP($E5,Work!$F$63:$R$71,4))</f>
        <v>0.6108156028368794</v>
      </c>
      <c r="P5" s="78">
        <f>(HLOOKUP(P$4,Work!$F$63:$R$71,2)+HLOOKUP(P$4,Work!$F$63:$R$71,4)*HLOOKUP($E5,Work!$F$63:$R$71,5))/(1-HLOOKUP(P$4,Work!$F$63:$R$71,4)*HLOOKUP($E5,Work!$F$63:$R$71,4))</f>
        <v>0.6366666666666667</v>
      </c>
      <c r="Q5" s="78">
        <f>(HLOOKUP(Q$4,Work!$F$63:$R$71,2)+HLOOKUP(Q$4,Work!$F$63:$R$71,4)*HLOOKUP($E5,Work!$F$63:$R$71,5))/(1-HLOOKUP(Q$4,Work!$F$63:$R$71,4)*HLOOKUP($E5,Work!$F$63:$R$71,4))</f>
        <v>0.6446078431372549</v>
      </c>
      <c r="R5" s="79">
        <f>(HLOOKUP(R$4,Work!$F$63:$R$71,2)+HLOOKUP(R$4,Work!$F$63:$R$71,4)*HLOOKUP($E5,Work!$F$63:$R$71,5))/(1-HLOOKUP(R$4,Work!$F$63:$R$71,4)*HLOOKUP($E5,Work!$F$63:$R$71,4))</f>
        <v>0.6666666666666666</v>
      </c>
      <c r="S5" s="71"/>
      <c r="T5" s="71"/>
      <c r="U5" s="71"/>
    </row>
    <row r="6" spans="1:21" ht="12.75">
      <c r="A6" s="75"/>
      <c r="B6" s="75"/>
      <c r="C6" s="75"/>
      <c r="D6" s="76"/>
      <c r="E6" s="74">
        <v>2</v>
      </c>
      <c r="F6" s="80">
        <f>(HLOOKUP(F$4,Work!$F$63:$R$71,2)+HLOOKUP(F$4,Work!$F$63:$R$71,4)*HLOOKUP($E6,Work!$F$63:$R$71,5))/(1-HLOOKUP(F$4,Work!$F$63:$R$71,4)*HLOOKUP($E6,Work!$F$63:$R$71,4))</f>
        <v>0.3666666666666667</v>
      </c>
      <c r="G6" s="81">
        <f>(HLOOKUP(G$4,Work!$F$63:$R$71,2)+HLOOKUP(G$4,Work!$F$63:$R$71,4)*HLOOKUP($E6,Work!$F$63:$R$71,5))/(1-HLOOKUP(G$4,Work!$F$63:$R$71,4)*HLOOKUP($E6,Work!$F$63:$R$71,4))</f>
        <v>0.3666666666666667</v>
      </c>
      <c r="H6" s="81">
        <f>(HLOOKUP(H$4,Work!$F$63:$R$71,2)+HLOOKUP(H$4,Work!$F$63:$R$71,4)*HLOOKUP($E6,Work!$F$63:$R$71,5))/(1-HLOOKUP(H$4,Work!$F$63:$R$71,4)*HLOOKUP($E6,Work!$F$63:$R$71,4))</f>
        <v>0.3884408602150537</v>
      </c>
      <c r="I6" s="81">
        <f>(HLOOKUP(I$4,Work!$F$63:$R$71,2)+HLOOKUP(I$4,Work!$F$63:$R$71,4)*HLOOKUP($E6,Work!$F$63:$R$71,5))/(1-HLOOKUP(I$4,Work!$F$63:$R$71,4)*HLOOKUP($E6,Work!$F$63:$R$71,4))</f>
        <v>0.3884408602150537</v>
      </c>
      <c r="J6" s="81">
        <f>(HLOOKUP(J$4,Work!$F$63:$R$71,2)+HLOOKUP(J$4,Work!$F$63:$R$71,4)*HLOOKUP($E6,Work!$F$63:$R$71,5))/(1-HLOOKUP(J$4,Work!$F$63:$R$71,4)*HLOOKUP($E6,Work!$F$63:$R$71,4))</f>
        <v>0.428030303030303</v>
      </c>
      <c r="K6" s="81">
        <f>(HLOOKUP(K$4,Work!$F$63:$R$71,2)+HLOOKUP(K$4,Work!$F$63:$R$71,4)*HLOOKUP($E6,Work!$F$63:$R$71,5))/(1-HLOOKUP(K$4,Work!$F$63:$R$71,4)*HLOOKUP($E6,Work!$F$63:$R$71,4))</f>
        <v>0.44607843137254904</v>
      </c>
      <c r="L6" s="81">
        <f>(HLOOKUP(L$4,Work!$F$63:$R$71,2)+HLOOKUP(L$4,Work!$F$63:$R$71,4)*HLOOKUP($E6,Work!$F$63:$R$71,5))/(1-HLOOKUP(L$4,Work!$F$63:$R$71,4)*HLOOKUP($E6,Work!$F$63:$R$71,4))</f>
        <v>0.5477642276422764</v>
      </c>
      <c r="M6" s="81">
        <f>(HLOOKUP(M$4,Work!$F$63:$R$71,2)+HLOOKUP(M$4,Work!$F$63:$R$71,4)*HLOOKUP($E6,Work!$F$63:$R$71,5))/(1-HLOOKUP(M$4,Work!$F$63:$R$71,4)*HLOOKUP($E6,Work!$F$63:$R$71,4))</f>
        <v>0.5707364341085271</v>
      </c>
      <c r="N6" s="81">
        <f>(HLOOKUP(N$4,Work!$F$63:$R$71,2)+HLOOKUP(N$4,Work!$F$63:$R$71,4)*HLOOKUP($E6,Work!$F$63:$R$71,5))/(1-HLOOKUP(N$4,Work!$F$63:$R$71,4)*HLOOKUP($E6,Work!$F$63:$R$71,4))</f>
        <v>0.6108156028368794</v>
      </c>
      <c r="O6" s="81">
        <f>(HLOOKUP(O$4,Work!$F$63:$R$71,2)+HLOOKUP(O$4,Work!$F$63:$R$71,4)*HLOOKUP($E6,Work!$F$63:$R$71,5))/(1-HLOOKUP(O$4,Work!$F$63:$R$71,4)*HLOOKUP($E6,Work!$F$63:$R$71,4))</f>
        <v>0.6108156028368794</v>
      </c>
      <c r="P6" s="81">
        <f>(HLOOKUP(P$4,Work!$F$63:$R$71,2)+HLOOKUP(P$4,Work!$F$63:$R$71,4)*HLOOKUP($E6,Work!$F$63:$R$71,5))/(1-HLOOKUP(P$4,Work!$F$63:$R$71,4)*HLOOKUP($E6,Work!$F$63:$R$71,4))</f>
        <v>0.6366666666666667</v>
      </c>
      <c r="Q6" s="81">
        <f>(HLOOKUP(Q$4,Work!$F$63:$R$71,2)+HLOOKUP(Q$4,Work!$F$63:$R$71,4)*HLOOKUP($E6,Work!$F$63:$R$71,5))/(1-HLOOKUP(Q$4,Work!$F$63:$R$71,4)*HLOOKUP($E6,Work!$F$63:$R$71,4))</f>
        <v>0.6446078431372549</v>
      </c>
      <c r="R6" s="82">
        <f>(HLOOKUP(R$4,Work!$F$63:$R$71,2)+HLOOKUP(R$4,Work!$F$63:$R$71,4)*HLOOKUP($E6,Work!$F$63:$R$71,5))/(1-HLOOKUP(R$4,Work!$F$63:$R$71,4)*HLOOKUP($E6,Work!$F$63:$R$71,4))</f>
        <v>0.6666666666666666</v>
      </c>
      <c r="S6" s="71"/>
      <c r="T6" s="71"/>
      <c r="U6" s="71"/>
    </row>
    <row r="7" spans="1:21" ht="12.75">
      <c r="A7" s="75"/>
      <c r="B7" s="75"/>
      <c r="C7" s="75"/>
      <c r="D7" s="76"/>
      <c r="E7" s="74">
        <v>3</v>
      </c>
      <c r="F7" s="83">
        <f>(HLOOKUP(F$4,Work!$F$63:$R$71,2)+HLOOKUP(F$4,Work!$F$63:$R$71,4)*HLOOKUP($E7,Work!$F$63:$R$71,5))/(1-HLOOKUP(F$4,Work!$F$63:$R$71,4)*HLOOKUP($E7,Work!$F$63:$R$71,4))</f>
        <v>0.3548387096774193</v>
      </c>
      <c r="G7" s="84">
        <f>(HLOOKUP(G$4,Work!$F$63:$R$71,2)+HLOOKUP(G$4,Work!$F$63:$R$71,4)*HLOOKUP($E7,Work!$F$63:$R$71,5))/(1-HLOOKUP(G$4,Work!$F$63:$R$71,4)*HLOOKUP($E7,Work!$F$63:$R$71,4))</f>
        <v>0.3548387096774193</v>
      </c>
      <c r="H7" s="84">
        <f>(HLOOKUP(H$4,Work!$F$63:$R$71,2)+HLOOKUP(H$4,Work!$F$63:$R$71,4)*HLOOKUP($E7,Work!$F$63:$R$71,5))/(1-HLOOKUP(H$4,Work!$F$63:$R$71,4)*HLOOKUP($E7,Work!$F$63:$R$71,4))</f>
        <v>0.3767926988265971</v>
      </c>
      <c r="I7" s="84">
        <f>(HLOOKUP(I$4,Work!$F$63:$R$71,2)+HLOOKUP(I$4,Work!$F$63:$R$71,4)*HLOOKUP($E7,Work!$F$63:$R$71,5))/(1-HLOOKUP(I$4,Work!$F$63:$R$71,4)*HLOOKUP($E7,Work!$F$63:$R$71,4))</f>
        <v>0.3767926988265971</v>
      </c>
      <c r="J7" s="84">
        <f>(HLOOKUP(J$4,Work!$F$63:$R$71,2)+HLOOKUP(J$4,Work!$F$63:$R$71,4)*HLOOKUP($E7,Work!$F$63:$R$71,5))/(1-HLOOKUP(J$4,Work!$F$63:$R$71,4)*HLOOKUP($E7,Work!$F$63:$R$71,4))</f>
        <v>0.4169741697416974</v>
      </c>
      <c r="K7" s="84">
        <f>(HLOOKUP(K$4,Work!$F$63:$R$71,2)+HLOOKUP(K$4,Work!$F$63:$R$71,4)*HLOOKUP($E7,Work!$F$63:$R$71,5))/(1-HLOOKUP(K$4,Work!$F$63:$R$71,4)*HLOOKUP($E7,Work!$F$63:$R$71,4))</f>
        <v>0.43540669856459335</v>
      </c>
      <c r="L7" s="84">
        <f>(HLOOKUP(L$4,Work!$F$63:$R$71,2)+HLOOKUP(L$4,Work!$F$63:$R$71,4)*HLOOKUP($E7,Work!$F$63:$R$71,5))/(1-HLOOKUP(L$4,Work!$F$63:$R$71,4)*HLOOKUP($E7,Work!$F$63:$R$71,4))</f>
        <v>0.5406218655967904</v>
      </c>
      <c r="M7" s="84">
        <f>(HLOOKUP(M$4,Work!$F$63:$R$71,2)+HLOOKUP(M$4,Work!$F$63:$R$71,4)*HLOOKUP($E7,Work!$F$63:$R$71,5))/(1-HLOOKUP(M$4,Work!$F$63:$R$71,4)*HLOOKUP($E7,Work!$F$63:$R$71,4))</f>
        <v>0.5647171620325984</v>
      </c>
      <c r="N7" s="84">
        <f>(HLOOKUP(N$4,Work!$F$63:$R$71,2)+HLOOKUP(N$4,Work!$F$63:$R$71,4)*HLOOKUP($E7,Work!$F$63:$R$71,5))/(1-HLOOKUP(N$4,Work!$F$63:$R$71,4)*HLOOKUP($E7,Work!$F$63:$R$71,4))</f>
        <v>0.6070484581497797</v>
      </c>
      <c r="O7" s="84">
        <f>(HLOOKUP(O$4,Work!$F$63:$R$71,2)+HLOOKUP(O$4,Work!$F$63:$R$71,4)*HLOOKUP($E7,Work!$F$63:$R$71,5))/(1-HLOOKUP(O$4,Work!$F$63:$R$71,4)*HLOOKUP($E7,Work!$F$63:$R$71,4))</f>
        <v>0.6070484581497797</v>
      </c>
      <c r="P7" s="84">
        <f>(HLOOKUP(P$4,Work!$F$63:$R$71,2)+HLOOKUP(P$4,Work!$F$63:$R$71,4)*HLOOKUP($E7,Work!$F$63:$R$71,5))/(1-HLOOKUP(P$4,Work!$F$63:$R$71,4)*HLOOKUP($E7,Work!$F$63:$R$71,4))</f>
        <v>0.6345514950166113</v>
      </c>
      <c r="Q7" s="84">
        <f>(HLOOKUP(Q$4,Work!$F$63:$R$71,2)+HLOOKUP(Q$4,Work!$F$63:$R$71,4)*HLOOKUP($E7,Work!$F$63:$R$71,5))/(1-HLOOKUP(Q$4,Work!$F$63:$R$71,4)*HLOOKUP($E7,Work!$F$63:$R$71,4))</f>
        <v>0.6430317848410757</v>
      </c>
      <c r="R7" s="85">
        <f>(HLOOKUP(R$4,Work!$F$63:$R$71,2)+HLOOKUP(R$4,Work!$F$63:$R$71,4)*HLOOKUP($E7,Work!$F$63:$R$71,5))/(1-HLOOKUP(R$4,Work!$F$63:$R$71,4)*HLOOKUP($E7,Work!$F$63:$R$71,4))</f>
        <v>0.6666666666666666</v>
      </c>
      <c r="S7" s="71"/>
      <c r="T7" s="71"/>
      <c r="U7" s="71"/>
    </row>
    <row r="8" spans="1:21" ht="13.5">
      <c r="A8" s="75"/>
      <c r="B8" s="75"/>
      <c r="C8" s="75"/>
      <c r="D8" s="76"/>
      <c r="E8" s="74">
        <v>4</v>
      </c>
      <c r="F8" s="83">
        <f>(HLOOKUP(F$4,Work!$F$63:$R$71,2)+HLOOKUP(F$4,Work!$F$63:$R$71,4)*HLOOKUP($E8,Work!$F$63:$R$71,5))/(1-HLOOKUP(F$4,Work!$F$63:$R$71,4)*HLOOKUP($E8,Work!$F$63:$R$71,4))</f>
        <v>0.2903225806451612</v>
      </c>
      <c r="G8" s="84">
        <f>(HLOOKUP(G$4,Work!$F$63:$R$71,2)+HLOOKUP(G$4,Work!$F$63:$R$71,4)*HLOOKUP($E8,Work!$F$63:$R$71,5))/(1-HLOOKUP(G$4,Work!$F$63:$R$71,4)*HLOOKUP($E8,Work!$F$63:$R$71,4))</f>
        <v>0.2903225806451612</v>
      </c>
      <c r="H8" s="84">
        <f>(HLOOKUP(H$4,Work!$F$63:$R$71,2)+HLOOKUP(H$4,Work!$F$63:$R$71,4)*HLOOKUP($E8,Work!$F$63:$R$71,5))/(1-HLOOKUP(H$4,Work!$F$63:$R$71,4)*HLOOKUP($E8,Work!$F$63:$R$71,4))</f>
        <v>0.31681877444589307</v>
      </c>
      <c r="I8" s="84">
        <f>(HLOOKUP(I$4,Work!$F$63:$R$71,2)+HLOOKUP(I$4,Work!$F$63:$R$71,4)*HLOOKUP($E8,Work!$F$63:$R$71,5))/(1-HLOOKUP(I$4,Work!$F$63:$R$71,4)*HLOOKUP($E8,Work!$F$63:$R$71,4))</f>
        <v>0.31681877444589307</v>
      </c>
      <c r="J8" s="84">
        <f>(HLOOKUP(J$4,Work!$F$63:$R$71,2)+HLOOKUP(J$4,Work!$F$63:$R$71,4)*HLOOKUP($E8,Work!$F$63:$R$71,5))/(1-HLOOKUP(J$4,Work!$F$63:$R$71,4)*HLOOKUP($E8,Work!$F$63:$R$71,4))</f>
        <v>0.36531365313653136</v>
      </c>
      <c r="K8" s="84">
        <f>(HLOOKUP(K$4,Work!$F$63:$R$71,2)+HLOOKUP(K$4,Work!$F$63:$R$71,4)*HLOOKUP($E8,Work!$F$63:$R$71,5))/(1-HLOOKUP(K$4,Work!$F$63:$R$71,4)*HLOOKUP($E8,Work!$F$63:$R$71,4))</f>
        <v>0.3875598086124402</v>
      </c>
      <c r="L8" s="84">
        <f>(HLOOKUP(L$4,Work!$F$63:$R$71,2)+HLOOKUP(L$4,Work!$F$63:$R$71,4)*HLOOKUP($E8,Work!$F$63:$R$71,5))/(1-HLOOKUP(L$4,Work!$F$63:$R$71,4)*HLOOKUP($E8,Work!$F$63:$R$71,4))</f>
        <v>0.5145436308926781</v>
      </c>
      <c r="M8" s="84">
        <f>(HLOOKUP(M$4,Work!$F$63:$R$71,2)+HLOOKUP(M$4,Work!$F$63:$R$71,4)*HLOOKUP($E8,Work!$F$63:$R$71,5))/(1-HLOOKUP(M$4,Work!$F$63:$R$71,4)*HLOOKUP($E8,Work!$F$63:$R$71,4))</f>
        <v>0.5436241610738255</v>
      </c>
      <c r="N8" s="84">
        <f>(HLOOKUP(N$4,Work!$F$63:$R$71,2)+HLOOKUP(N$4,Work!$F$63:$R$71,4)*HLOOKUP($E8,Work!$F$63:$R$71,5))/(1-HLOOKUP(N$4,Work!$F$63:$R$71,4)*HLOOKUP($E8,Work!$F$63:$R$71,4))</f>
        <v>0.5947136563876653</v>
      </c>
      <c r="O8" s="84">
        <f>(HLOOKUP(O$4,Work!$F$63:$R$71,2)+HLOOKUP(O$4,Work!$F$63:$R$71,4)*HLOOKUP($E8,Work!$F$63:$R$71,5))/(1-HLOOKUP(O$4,Work!$F$63:$R$71,4)*HLOOKUP($E8,Work!$F$63:$R$71,4))</f>
        <v>0.5947136563876653</v>
      </c>
      <c r="P8" s="84">
        <f>(HLOOKUP(P$4,Work!$F$63:$R$71,2)+HLOOKUP(P$4,Work!$F$63:$R$71,4)*HLOOKUP($E8,Work!$F$63:$R$71,5))/(1-HLOOKUP(P$4,Work!$F$63:$R$71,4)*HLOOKUP($E8,Work!$F$63:$R$71,4))</f>
        <v>0.627906976744186</v>
      </c>
      <c r="Q8" s="84">
        <f>(HLOOKUP(Q$4,Work!$F$63:$R$71,2)+HLOOKUP(Q$4,Work!$F$63:$R$71,4)*HLOOKUP($E8,Work!$F$63:$R$71,5))/(1-HLOOKUP(Q$4,Work!$F$63:$R$71,4)*HLOOKUP($E8,Work!$F$63:$R$71,4))</f>
        <v>0.6381418092909535</v>
      </c>
      <c r="R8" s="85">
        <f>(HLOOKUP(R$4,Work!$F$63:$R$71,2)+HLOOKUP(R$4,Work!$F$63:$R$71,4)*HLOOKUP($E8,Work!$F$63:$R$71,5))/(1-HLOOKUP(R$4,Work!$F$63:$R$71,4)*HLOOKUP($E8,Work!$F$63:$R$71,4))</f>
        <v>0.6666666666666666</v>
      </c>
      <c r="S8" s="71"/>
      <c r="T8" s="71"/>
      <c r="U8" s="71"/>
    </row>
    <row r="9" spans="1:21" ht="13.5">
      <c r="A9" s="75"/>
      <c r="B9" s="75"/>
      <c r="C9" s="75"/>
      <c r="D9" s="76"/>
      <c r="E9" s="74">
        <v>5</v>
      </c>
      <c r="F9" s="80">
        <f>(HLOOKUP(F$4,Work!$F$63:$R$71,2)+HLOOKUP(F$4,Work!$F$63:$R$71,4)*HLOOKUP($E9,Work!$F$63:$R$71,5))/(1-HLOOKUP(F$4,Work!$F$63:$R$71,4)*HLOOKUP($E9,Work!$F$63:$R$71,4))</f>
        <v>0.2727272727272727</v>
      </c>
      <c r="G9" s="81">
        <f>(HLOOKUP(G$4,Work!$F$63:$R$71,2)+HLOOKUP(G$4,Work!$F$63:$R$71,4)*HLOOKUP($E9,Work!$F$63:$R$71,5))/(1-HLOOKUP(G$4,Work!$F$63:$R$71,4)*HLOOKUP($E9,Work!$F$63:$R$71,4))</f>
        <v>0.2727272727272727</v>
      </c>
      <c r="H9" s="81">
        <f>(HLOOKUP(H$4,Work!$F$63:$R$71,2)+HLOOKUP(H$4,Work!$F$63:$R$71,4)*HLOOKUP($E9,Work!$F$63:$R$71,5))/(1-HLOOKUP(H$4,Work!$F$63:$R$71,4)*HLOOKUP($E9,Work!$F$63:$R$71,4))</f>
        <v>0.29889298892988925</v>
      </c>
      <c r="I9" s="81">
        <f>(HLOOKUP(I$4,Work!$F$63:$R$71,2)+HLOOKUP(I$4,Work!$F$63:$R$71,4)*HLOOKUP($E9,Work!$F$63:$R$71,5))/(1-HLOOKUP(I$4,Work!$F$63:$R$71,4)*HLOOKUP($E9,Work!$F$63:$R$71,4))</f>
        <v>0.29889298892988925</v>
      </c>
      <c r="J9" s="81">
        <f>(HLOOKUP(J$4,Work!$F$63:$R$71,2)+HLOOKUP(J$4,Work!$F$63:$R$71,4)*HLOOKUP($E9,Work!$F$63:$R$71,5))/(1-HLOOKUP(J$4,Work!$F$63:$R$71,4)*HLOOKUP($E9,Work!$F$63:$R$71,4))</f>
        <v>0.34736842105263166</v>
      </c>
      <c r="K9" s="81">
        <f>(HLOOKUP(K$4,Work!$F$63:$R$71,2)+HLOOKUP(K$4,Work!$F$63:$R$71,4)*HLOOKUP($E9,Work!$F$63:$R$71,5))/(1-HLOOKUP(K$4,Work!$F$63:$R$71,4)*HLOOKUP($E9,Work!$F$63:$R$71,4))</f>
        <v>0.36986301369863017</v>
      </c>
      <c r="L9" s="81">
        <f>(HLOOKUP(L$4,Work!$F$63:$R$71,2)+HLOOKUP(L$4,Work!$F$63:$R$71,4)*HLOOKUP($E9,Work!$F$63:$R$71,5))/(1-HLOOKUP(L$4,Work!$F$63:$R$71,4)*HLOOKUP($E9,Work!$F$63:$R$71,4))</f>
        <v>0.501466275659824</v>
      </c>
      <c r="M9" s="81">
        <f>(HLOOKUP(M$4,Work!$F$63:$R$71,2)+HLOOKUP(M$4,Work!$F$63:$R$71,4)*HLOOKUP($E9,Work!$F$63:$R$71,5))/(1-HLOOKUP(M$4,Work!$F$63:$R$71,4)*HLOOKUP($E9,Work!$F$63:$R$71,4))</f>
        <v>0.532394366197183</v>
      </c>
      <c r="N9" s="81">
        <f>(HLOOKUP(N$4,Work!$F$63:$R$71,2)+HLOOKUP(N$4,Work!$F$63:$R$71,4)*HLOOKUP($E9,Work!$F$63:$R$71,5))/(1-HLOOKUP(N$4,Work!$F$63:$R$71,4)*HLOOKUP($E9,Work!$F$63:$R$71,4))</f>
        <v>0.587467362924282</v>
      </c>
      <c r="O9" s="81">
        <f>(HLOOKUP(O$4,Work!$F$63:$R$71,2)+HLOOKUP(O$4,Work!$F$63:$R$71,4)*HLOOKUP($E9,Work!$F$63:$R$71,5))/(1-HLOOKUP(O$4,Work!$F$63:$R$71,4)*HLOOKUP($E9,Work!$F$63:$R$71,4))</f>
        <v>0.587467362924282</v>
      </c>
      <c r="P9" s="81">
        <f>(HLOOKUP(P$4,Work!$F$63:$R$71,2)+HLOOKUP(P$4,Work!$F$63:$R$71,4)*HLOOKUP($E9,Work!$F$63:$R$71,5))/(1-HLOOKUP(P$4,Work!$F$63:$R$71,4)*HLOOKUP($E9,Work!$F$63:$R$71,4))</f>
        <v>0.6237623762376238</v>
      </c>
      <c r="Q9" s="81">
        <f>(HLOOKUP(Q$4,Work!$F$63:$R$71,2)+HLOOKUP(Q$4,Work!$F$63:$R$71,4)*HLOOKUP($E9,Work!$F$63:$R$71,5))/(1-HLOOKUP(Q$4,Work!$F$63:$R$71,4)*HLOOKUP($E9,Work!$F$63:$R$71,4))</f>
        <v>0.6350364963503651</v>
      </c>
      <c r="R9" s="82">
        <f>(HLOOKUP(R$4,Work!$F$63:$R$71,2)+HLOOKUP(R$4,Work!$F$63:$R$71,4)*HLOOKUP($E9,Work!$F$63:$R$71,5))/(1-HLOOKUP(R$4,Work!$F$63:$R$71,4)*HLOOKUP($E9,Work!$F$63:$R$71,4))</f>
        <v>0.6666666666666666</v>
      </c>
      <c r="S9" s="71"/>
      <c r="T9" s="71"/>
      <c r="U9" s="71"/>
    </row>
    <row r="10" spans="1:21" ht="13.5">
      <c r="A10" s="75"/>
      <c r="B10" s="75"/>
      <c r="C10" s="75"/>
      <c r="D10" s="76"/>
      <c r="E10" s="74">
        <v>6</v>
      </c>
      <c r="F10" s="80">
        <f>(HLOOKUP(F$4,Work!$F$63:$R$71,2)+HLOOKUP(F$4,Work!$F$63:$R$71,4)*HLOOKUP($E10,Work!$F$63:$R$71,5))/(1-HLOOKUP(F$4,Work!$F$63:$R$71,4)*HLOOKUP($E10,Work!$F$63:$R$71,4))</f>
        <v>0.20588235294117646</v>
      </c>
      <c r="G10" s="81">
        <f>(HLOOKUP(G$4,Work!$F$63:$R$71,2)+HLOOKUP(G$4,Work!$F$63:$R$71,4)*HLOOKUP($E10,Work!$F$63:$R$71,5))/(1-HLOOKUP(G$4,Work!$F$63:$R$71,4)*HLOOKUP($E10,Work!$F$63:$R$71,4))</f>
        <v>0.20588235294117646</v>
      </c>
      <c r="H10" s="81">
        <f>(HLOOKUP(H$4,Work!$F$63:$R$71,2)+HLOOKUP(H$4,Work!$F$63:$R$71,4)*HLOOKUP($E10,Work!$F$63:$R$71,5))/(1-HLOOKUP(H$4,Work!$F$63:$R$71,4)*HLOOKUP($E10,Work!$F$63:$R$71,4))</f>
        <v>0.23564593301435408</v>
      </c>
      <c r="I10" s="81">
        <f>(HLOOKUP(I$4,Work!$F$63:$R$71,2)+HLOOKUP(I$4,Work!$F$63:$R$71,4)*HLOOKUP($E10,Work!$F$63:$R$71,5))/(1-HLOOKUP(I$4,Work!$F$63:$R$71,4)*HLOOKUP($E10,Work!$F$63:$R$71,4))</f>
        <v>0.23564593301435408</v>
      </c>
      <c r="J10" s="81">
        <f>(HLOOKUP(J$4,Work!$F$63:$R$71,2)+HLOOKUP(J$4,Work!$F$63:$R$71,4)*HLOOKUP($E10,Work!$F$63:$R$71,5))/(1-HLOOKUP(J$4,Work!$F$63:$R$71,4)*HLOOKUP($E10,Work!$F$63:$R$71,4))</f>
        <v>0.2910958904109589</v>
      </c>
      <c r="K10" s="81">
        <f>(HLOOKUP(K$4,Work!$F$63:$R$71,2)+HLOOKUP(K$4,Work!$F$63:$R$71,4)*HLOOKUP($E10,Work!$F$63:$R$71,5))/(1-HLOOKUP(K$4,Work!$F$63:$R$71,4)*HLOOKUP($E10,Work!$F$63:$R$71,4))</f>
        <v>0.31696428571428575</v>
      </c>
      <c r="L10" s="81">
        <f>(HLOOKUP(L$4,Work!$F$63:$R$71,2)+HLOOKUP(L$4,Work!$F$63:$R$71,4)*HLOOKUP($E10,Work!$F$63:$R$71,5))/(1-HLOOKUP(L$4,Work!$F$63:$R$71,4)*HLOOKUP($E10,Work!$F$63:$R$71,4))</f>
        <v>0.47007722007722014</v>
      </c>
      <c r="M10" s="81">
        <f>(HLOOKUP(M$4,Work!$F$63:$R$71,2)+HLOOKUP(M$4,Work!$F$63:$R$71,4)*HLOOKUP($E10,Work!$F$63:$R$71,5))/(1-HLOOKUP(M$4,Work!$F$63:$R$71,4)*HLOOKUP($E10,Work!$F$63:$R$71,4))</f>
        <v>0.5065055762081785</v>
      </c>
      <c r="N10" s="81">
        <f>(HLOOKUP(N$4,Work!$F$63:$R$71,2)+HLOOKUP(N$4,Work!$F$63:$R$71,4)*HLOOKUP($E10,Work!$F$63:$R$71,5))/(1-HLOOKUP(N$4,Work!$F$63:$R$71,4)*HLOOKUP($E10,Work!$F$63:$R$71,4))</f>
        <v>0.5717993079584776</v>
      </c>
      <c r="O10" s="81">
        <f>(HLOOKUP(O$4,Work!$F$63:$R$71,2)+HLOOKUP(O$4,Work!$F$63:$R$71,4)*HLOOKUP($E10,Work!$F$63:$R$71,5))/(1-HLOOKUP(O$4,Work!$F$63:$R$71,4)*HLOOKUP($E10,Work!$F$63:$R$71,4))</f>
        <v>0.5717993079584776</v>
      </c>
      <c r="P10" s="81">
        <f>(HLOOKUP(P$4,Work!$F$63:$R$71,2)+HLOOKUP(P$4,Work!$F$63:$R$71,4)*HLOOKUP($E10,Work!$F$63:$R$71,5))/(1-HLOOKUP(P$4,Work!$F$63:$R$71,4)*HLOOKUP($E10,Work!$F$63:$R$71,4))</f>
        <v>0.6151315789473685</v>
      </c>
      <c r="Q10" s="81">
        <f>(HLOOKUP(Q$4,Work!$F$63:$R$71,2)+HLOOKUP(Q$4,Work!$F$63:$R$71,4)*HLOOKUP($E10,Work!$F$63:$R$71,5))/(1-HLOOKUP(Q$4,Work!$F$63:$R$71,4)*HLOOKUP($E10,Work!$F$63:$R$71,4))</f>
        <v>0.6286407766990292</v>
      </c>
      <c r="R10" s="82">
        <f>(HLOOKUP(R$4,Work!$F$63:$R$71,2)+HLOOKUP(R$4,Work!$F$63:$R$71,4)*HLOOKUP($E10,Work!$F$63:$R$71,5))/(1-HLOOKUP(R$4,Work!$F$63:$R$71,4)*HLOOKUP($E10,Work!$F$63:$R$71,4))</f>
        <v>0.6666666666666666</v>
      </c>
      <c r="S10" s="71"/>
      <c r="T10" s="71"/>
      <c r="U10" s="71"/>
    </row>
    <row r="11" spans="1:21" ht="13.5">
      <c r="A11" s="75"/>
      <c r="B11" s="75"/>
      <c r="C11" s="75"/>
      <c r="D11" s="76"/>
      <c r="E11" s="74">
        <v>7</v>
      </c>
      <c r="F11" s="83">
        <f>(HLOOKUP(F$4,Work!$F$63:$R$71,2)+HLOOKUP(F$4,Work!$F$63:$R$71,4)*HLOOKUP($E11,Work!$F$63:$R$71,5))/(1-HLOOKUP(F$4,Work!$F$63:$R$71,4)*HLOOKUP($E11,Work!$F$63:$R$71,4))</f>
        <v>0.17073170731707316</v>
      </c>
      <c r="G11" s="84">
        <f>(HLOOKUP(G$4,Work!$F$63:$R$71,2)+HLOOKUP(G$4,Work!$F$63:$R$71,4)*HLOOKUP($E11,Work!$F$63:$R$71,5))/(1-HLOOKUP(G$4,Work!$F$63:$R$71,4)*HLOOKUP($E11,Work!$F$63:$R$71,4))</f>
        <v>0.17073170731707316</v>
      </c>
      <c r="H11" s="84">
        <f>(HLOOKUP(H$4,Work!$F$63:$R$71,2)+HLOOKUP(H$4,Work!$F$63:$R$71,4)*HLOOKUP($E11,Work!$F$63:$R$71,5))/(1-HLOOKUP(H$4,Work!$F$63:$R$71,4)*HLOOKUP($E11,Work!$F$63:$R$71,4))</f>
        <v>0.19759277833500502</v>
      </c>
      <c r="I11" s="84">
        <f>(HLOOKUP(I$4,Work!$F$63:$R$71,2)+HLOOKUP(I$4,Work!$F$63:$R$71,4)*HLOOKUP($E11,Work!$F$63:$R$71,5))/(1-HLOOKUP(I$4,Work!$F$63:$R$71,4)*HLOOKUP($E11,Work!$F$63:$R$71,4))</f>
        <v>0.19759277833500502</v>
      </c>
      <c r="J11" s="84">
        <f>(HLOOKUP(J$4,Work!$F$63:$R$71,2)+HLOOKUP(J$4,Work!$F$63:$R$71,4)*HLOOKUP($E11,Work!$F$63:$R$71,5))/(1-HLOOKUP(J$4,Work!$F$63:$R$71,4)*HLOOKUP($E11,Work!$F$63:$R$71,4))</f>
        <v>0.24926686217008795</v>
      </c>
      <c r="K11" s="84">
        <f>(HLOOKUP(K$4,Work!$F$63:$R$71,2)+HLOOKUP(K$4,Work!$F$63:$R$71,4)*HLOOKUP($E11,Work!$F$63:$R$71,5))/(1-HLOOKUP(K$4,Work!$F$63:$R$71,4)*HLOOKUP($E11,Work!$F$63:$R$71,4))</f>
        <v>0.27413127413127414</v>
      </c>
      <c r="L11" s="84">
        <f>(HLOOKUP(L$4,Work!$F$63:$R$71,2)+HLOOKUP(L$4,Work!$F$63:$R$71,4)*HLOOKUP($E11,Work!$F$63:$R$71,5))/(1-HLOOKUP(L$4,Work!$F$63:$R$71,4)*HLOOKUP($E11,Work!$F$63:$R$71,4))</f>
        <v>0.43212067435669926</v>
      </c>
      <c r="M11" s="84">
        <f>(HLOOKUP(M$4,Work!$F$63:$R$71,2)+HLOOKUP(M$4,Work!$F$63:$R$71,4)*HLOOKUP($E11,Work!$F$63:$R$71,5))/(1-HLOOKUP(M$4,Work!$F$63:$R$71,4)*HLOOKUP($E11,Work!$F$63:$R$71,4))</f>
        <v>0.4726799653078924</v>
      </c>
      <c r="N11" s="84">
        <f>(HLOOKUP(N$4,Work!$F$63:$R$71,2)+HLOOKUP(N$4,Work!$F$63:$R$71,4)*HLOOKUP($E11,Work!$F$63:$R$71,5))/(1-HLOOKUP(N$4,Work!$F$63:$R$71,4)*HLOOKUP($E11,Work!$F$63:$R$71,4))</f>
        <v>0.5485477178423237</v>
      </c>
      <c r="O11" s="84">
        <f>(HLOOKUP(O$4,Work!$F$63:$R$71,2)+HLOOKUP(O$4,Work!$F$63:$R$71,4)*HLOOKUP($E11,Work!$F$63:$R$71,5))/(1-HLOOKUP(O$4,Work!$F$63:$R$71,4)*HLOOKUP($E11,Work!$F$63:$R$71,4))</f>
        <v>0.5485477178423237</v>
      </c>
      <c r="P11" s="84">
        <f>(HLOOKUP(P$4,Work!$F$63:$R$71,2)+HLOOKUP(P$4,Work!$F$63:$R$71,4)*HLOOKUP($E11,Work!$F$63:$R$71,5))/(1-HLOOKUP(P$4,Work!$F$63:$R$71,4)*HLOOKUP($E11,Work!$F$63:$R$71,4))</f>
        <v>0.6012861736334405</v>
      </c>
      <c r="Q11" s="84">
        <f>(HLOOKUP(Q$4,Work!$F$63:$R$71,2)+HLOOKUP(Q$4,Work!$F$63:$R$71,4)*HLOOKUP($E11,Work!$F$63:$R$71,5))/(1-HLOOKUP(Q$4,Work!$F$63:$R$71,4)*HLOOKUP($E11,Work!$F$63:$R$71,4))</f>
        <v>0.6181384248210025</v>
      </c>
      <c r="R11" s="85">
        <f>(HLOOKUP(R$4,Work!$F$63:$R$71,2)+HLOOKUP(R$4,Work!$F$63:$R$71,4)*HLOOKUP($E11,Work!$F$63:$R$71,5))/(1-HLOOKUP(R$4,Work!$F$63:$R$71,4)*HLOOKUP($E11,Work!$F$63:$R$71,4))</f>
        <v>0.6666666666666666</v>
      </c>
      <c r="S11" s="71"/>
      <c r="T11" s="71"/>
      <c r="U11" s="71"/>
    </row>
    <row r="12" spans="1:21" ht="13.5">
      <c r="A12" s="75"/>
      <c r="B12" s="75"/>
      <c r="C12" s="75"/>
      <c r="D12" s="76"/>
      <c r="E12" s="74">
        <v>8</v>
      </c>
      <c r="F12" s="83">
        <f>(HLOOKUP(F$4,Work!$F$63:$R$71,2)+HLOOKUP(F$4,Work!$F$63:$R$71,4)*HLOOKUP($E12,Work!$F$63:$R$71,5))/(1-HLOOKUP(F$4,Work!$F$63:$R$71,4)*HLOOKUP($E12,Work!$F$63:$R$71,4))</f>
        <v>0.11627906976744186</v>
      </c>
      <c r="G12" s="84">
        <f>(HLOOKUP(G$4,Work!$F$63:$R$71,2)+HLOOKUP(G$4,Work!$F$63:$R$71,4)*HLOOKUP($E12,Work!$F$63:$R$71,5))/(1-HLOOKUP(G$4,Work!$F$63:$R$71,4)*HLOOKUP($E12,Work!$F$63:$R$71,4))</f>
        <v>0.11627906976744186</v>
      </c>
      <c r="H12" s="84">
        <f>(HLOOKUP(H$4,Work!$F$63:$R$71,2)+HLOOKUP(H$4,Work!$F$63:$R$71,4)*HLOOKUP($E12,Work!$F$63:$R$71,5))/(1-HLOOKUP(H$4,Work!$F$63:$R$71,4)*HLOOKUP($E12,Work!$F$63:$R$71,4))</f>
        <v>0.14477468839884947</v>
      </c>
      <c r="I12" s="84">
        <f>(HLOOKUP(I$4,Work!$F$63:$R$71,2)+HLOOKUP(I$4,Work!$F$63:$R$71,4)*HLOOKUP($E12,Work!$F$63:$R$71,5))/(1-HLOOKUP(I$4,Work!$F$63:$R$71,4)*HLOOKUP($E12,Work!$F$63:$R$71,4))</f>
        <v>0.14477468839884947</v>
      </c>
      <c r="J12" s="84">
        <f>(HLOOKUP(J$4,Work!$F$63:$R$71,2)+HLOOKUP(J$4,Work!$F$63:$R$71,4)*HLOOKUP($E12,Work!$F$63:$R$71,5))/(1-HLOOKUP(J$4,Work!$F$63:$R$71,4)*HLOOKUP($E12,Work!$F$63:$R$71,4))</f>
        <v>0.2</v>
      </c>
      <c r="K12" s="84">
        <f>(HLOOKUP(K$4,Work!$F$63:$R$71,2)+HLOOKUP(K$4,Work!$F$63:$R$71,4)*HLOOKUP($E12,Work!$F$63:$R$71,5))/(1-HLOOKUP(K$4,Work!$F$63:$R$71,4)*HLOOKUP($E12,Work!$F$63:$R$71,4))</f>
        <v>0.2267657992565056</v>
      </c>
      <c r="L12" s="84">
        <f>(HLOOKUP(L$4,Work!$F$63:$R$71,2)+HLOOKUP(L$4,Work!$F$63:$R$71,4)*HLOOKUP($E12,Work!$F$63:$R$71,5))/(1-HLOOKUP(L$4,Work!$F$63:$R$71,4)*HLOOKUP($E12,Work!$F$63:$R$71,4))</f>
        <v>0.39982653946227237</v>
      </c>
      <c r="M12" s="84">
        <f>(HLOOKUP(M$4,Work!$F$63:$R$71,2)+HLOOKUP(M$4,Work!$F$63:$R$71,4)*HLOOKUP($E12,Work!$F$63:$R$71,5))/(1-HLOOKUP(M$4,Work!$F$63:$R$71,4)*HLOOKUP($E12,Work!$F$63:$R$71,4))</f>
        <v>0.44510638297872346</v>
      </c>
      <c r="N12" s="84">
        <f>(HLOOKUP(N$4,Work!$F$63:$R$71,2)+HLOOKUP(N$4,Work!$F$63:$R$71,4)*HLOOKUP($E12,Work!$F$63:$R$71,5))/(1-HLOOKUP(N$4,Work!$F$63:$R$71,4)*HLOOKUP($E12,Work!$F$63:$R$71,4))</f>
        <v>0.5307629204265791</v>
      </c>
      <c r="O12" s="84">
        <f>(HLOOKUP(O$4,Work!$F$63:$R$71,2)+HLOOKUP(O$4,Work!$F$63:$R$71,4)*HLOOKUP($E12,Work!$F$63:$R$71,5))/(1-HLOOKUP(O$4,Work!$F$63:$R$71,4)*HLOOKUP($E12,Work!$F$63:$R$71,4))</f>
        <v>0.5307629204265791</v>
      </c>
      <c r="P12" s="84">
        <f>(HLOOKUP(P$4,Work!$F$63:$R$71,2)+HLOOKUP(P$4,Work!$F$63:$R$71,4)*HLOOKUP($E12,Work!$F$63:$R$71,5))/(1-HLOOKUP(P$4,Work!$F$63:$R$71,4)*HLOOKUP($E12,Work!$F$63:$R$71,4))</f>
        <v>0.5910543130990416</v>
      </c>
      <c r="Q12" s="84">
        <f>(HLOOKUP(Q$4,Work!$F$63:$R$71,2)+HLOOKUP(Q$4,Work!$F$63:$R$71,4)*HLOOKUP($E12,Work!$F$63:$R$71,5))/(1-HLOOKUP(Q$4,Work!$F$63:$R$71,4)*HLOOKUP($E12,Work!$F$63:$R$71,4))</f>
        <v>0.6104513064133017</v>
      </c>
      <c r="R12" s="85">
        <f>(HLOOKUP(R$4,Work!$F$63:$R$71,2)+HLOOKUP(R$4,Work!$F$63:$R$71,4)*HLOOKUP($E12,Work!$F$63:$R$71,5))/(1-HLOOKUP(R$4,Work!$F$63:$R$71,4)*HLOOKUP($E12,Work!$F$63:$R$71,4))</f>
        <v>0.6666666666666666</v>
      </c>
      <c r="S12" s="71"/>
      <c r="T12" s="71"/>
      <c r="U12" s="71"/>
    </row>
    <row r="13" spans="1:21" ht="13.5">
      <c r="A13" s="75"/>
      <c r="B13" s="75"/>
      <c r="C13" s="75"/>
      <c r="D13" s="76"/>
      <c r="E13" s="74">
        <v>9</v>
      </c>
      <c r="F13" s="80">
        <f>(HLOOKUP(F$4,Work!$F$63:$R$71,2)+HLOOKUP(F$4,Work!$F$63:$R$71,4)*HLOOKUP($E13,Work!$F$63:$R$71,5))/(1-HLOOKUP(F$4,Work!$F$63:$R$71,4)*HLOOKUP($E13,Work!$F$63:$R$71,4))</f>
        <v>0.0851063829787234</v>
      </c>
      <c r="G13" s="81">
        <f>(HLOOKUP(G$4,Work!$F$63:$R$71,2)+HLOOKUP(G$4,Work!$F$63:$R$71,4)*HLOOKUP($E13,Work!$F$63:$R$71,5))/(1-HLOOKUP(G$4,Work!$F$63:$R$71,4)*HLOOKUP($E13,Work!$F$63:$R$71,4))</f>
        <v>0.0851063829787234</v>
      </c>
      <c r="H13" s="81">
        <f>(HLOOKUP(H$4,Work!$F$63:$R$71,2)+HLOOKUP(H$4,Work!$F$63:$R$71,4)*HLOOKUP($E13,Work!$F$63:$R$71,5))/(1-HLOOKUP(H$4,Work!$F$63:$R$71,4)*HLOOKUP($E13,Work!$F$63:$R$71,4))</f>
        <v>0.11277533039647578</v>
      </c>
      <c r="I13" s="81">
        <f>(HLOOKUP(I$4,Work!$F$63:$R$71,2)+HLOOKUP(I$4,Work!$F$63:$R$71,4)*HLOOKUP($E13,Work!$F$63:$R$71,5))/(1-HLOOKUP(I$4,Work!$F$63:$R$71,4)*HLOOKUP($E13,Work!$F$63:$R$71,4))</f>
        <v>0.11277533039647578</v>
      </c>
      <c r="J13" s="81">
        <f>(HLOOKUP(J$4,Work!$F$63:$R$71,2)+HLOOKUP(J$4,Work!$F$63:$R$71,4)*HLOOKUP($E13,Work!$F$63:$R$71,5))/(1-HLOOKUP(J$4,Work!$F$63:$R$71,4)*HLOOKUP($E13,Work!$F$63:$R$71,4))</f>
        <v>0.1671018276762402</v>
      </c>
      <c r="K13" s="81">
        <f>(HLOOKUP(K$4,Work!$F$63:$R$71,2)+HLOOKUP(K$4,Work!$F$63:$R$71,4)*HLOOKUP($E13,Work!$F$63:$R$71,5))/(1-HLOOKUP(K$4,Work!$F$63:$R$71,4)*HLOOKUP($E13,Work!$F$63:$R$71,4))</f>
        <v>0.19377162629757785</v>
      </c>
      <c r="L13" s="81">
        <f>(HLOOKUP(L$4,Work!$F$63:$R$71,2)+HLOOKUP(L$4,Work!$F$63:$R$71,4)*HLOOKUP($E13,Work!$F$63:$R$71,5))/(1-HLOOKUP(L$4,Work!$F$63:$R$71,4)*HLOOKUP($E13,Work!$F$63:$R$71,4))</f>
        <v>0.3717842323651453</v>
      </c>
      <c r="M13" s="81">
        <f>(HLOOKUP(M$4,Work!$F$63:$R$71,2)+HLOOKUP(M$4,Work!$F$63:$R$71,4)*HLOOKUP($E13,Work!$F$63:$R$71,5))/(1-HLOOKUP(M$4,Work!$F$63:$R$71,4)*HLOOKUP($E13,Work!$F$63:$R$71,4))</f>
        <v>0.42001640689089415</v>
      </c>
      <c r="N13" s="81">
        <f>(HLOOKUP(N$4,Work!$F$63:$R$71,2)+HLOOKUP(N$4,Work!$F$63:$R$71,4)*HLOOKUP($E13,Work!$F$63:$R$71,5))/(1-HLOOKUP(N$4,Work!$F$63:$R$71,4)*HLOOKUP($E13,Work!$F$63:$R$71,4))</f>
        <v>0.5132317562149158</v>
      </c>
      <c r="O13" s="81">
        <f>(HLOOKUP(O$4,Work!$F$63:$R$71,2)+HLOOKUP(O$4,Work!$F$63:$R$71,4)*HLOOKUP($E13,Work!$F$63:$R$71,5))/(1-HLOOKUP(O$4,Work!$F$63:$R$71,4)*HLOOKUP($E13,Work!$F$63:$R$71,4))</f>
        <v>0.5132317562149158</v>
      </c>
      <c r="P13" s="81">
        <f>(HLOOKUP(P$4,Work!$F$63:$R$71,2)+HLOOKUP(P$4,Work!$F$63:$R$71,4)*HLOOKUP($E13,Work!$F$63:$R$71,5))/(1-HLOOKUP(P$4,Work!$F$63:$R$71,4)*HLOOKUP($E13,Work!$F$63:$R$71,4))</f>
        <v>0.580441640378549</v>
      </c>
      <c r="Q13" s="81">
        <f>(HLOOKUP(Q$4,Work!$F$63:$R$71,2)+HLOOKUP(Q$4,Work!$F$63:$R$71,4)*HLOOKUP($E13,Work!$F$63:$R$71,5))/(1-HLOOKUP(Q$4,Work!$F$63:$R$71,4)*HLOOKUP($E13,Work!$F$63:$R$71,4))</f>
        <v>0.6023529411764706</v>
      </c>
      <c r="R13" s="82">
        <f>(HLOOKUP(R$4,Work!$F$63:$R$71,2)+HLOOKUP(R$4,Work!$F$63:$R$71,4)*HLOOKUP($E13,Work!$F$63:$R$71,5))/(1-HLOOKUP(R$4,Work!$F$63:$R$71,4)*HLOOKUP($E13,Work!$F$63:$R$71,4))</f>
        <v>0.6666666666666666</v>
      </c>
      <c r="S13" s="71"/>
      <c r="T13" s="71"/>
      <c r="U13" s="71"/>
    </row>
    <row r="14" spans="1:21" ht="26.25">
      <c r="A14" s="75"/>
      <c r="B14" s="75"/>
      <c r="C14" s="75"/>
      <c r="D14" s="76"/>
      <c r="E14" s="74" t="s">
        <v>2</v>
      </c>
      <c r="F14" s="80">
        <f>(HLOOKUP(F$4,Work!$F$63:$R$71,2)+HLOOKUP(F$4,Work!$F$63:$R$71,4)*HLOOKUP($E14,Work!$F$63:$R$71,5))/(1-HLOOKUP(F$4,Work!$F$63:$R$71,4)*HLOOKUP($E14,Work!$F$63:$R$71,4))</f>
        <v>0.0851063829787234</v>
      </c>
      <c r="G14" s="81">
        <f>(HLOOKUP(G$4,Work!$F$63:$R$71,2)+HLOOKUP(G$4,Work!$F$63:$R$71,4)*HLOOKUP($E14,Work!$F$63:$R$71,5))/(1-HLOOKUP(G$4,Work!$F$63:$R$71,4)*HLOOKUP($E14,Work!$F$63:$R$71,4))</f>
        <v>0.0851063829787234</v>
      </c>
      <c r="H14" s="81">
        <f>(HLOOKUP(H$4,Work!$F$63:$R$71,2)+HLOOKUP(H$4,Work!$F$63:$R$71,4)*HLOOKUP($E14,Work!$F$63:$R$71,5))/(1-HLOOKUP(H$4,Work!$F$63:$R$71,4)*HLOOKUP($E14,Work!$F$63:$R$71,4))</f>
        <v>0.11277533039647578</v>
      </c>
      <c r="I14" s="81">
        <f>(HLOOKUP(I$4,Work!$F$63:$R$71,2)+HLOOKUP(I$4,Work!$F$63:$R$71,4)*HLOOKUP($E14,Work!$F$63:$R$71,5))/(1-HLOOKUP(I$4,Work!$F$63:$R$71,4)*HLOOKUP($E14,Work!$F$63:$R$71,4))</f>
        <v>0.11277533039647578</v>
      </c>
      <c r="J14" s="81">
        <f>(HLOOKUP(J$4,Work!$F$63:$R$71,2)+HLOOKUP(J$4,Work!$F$63:$R$71,4)*HLOOKUP($E14,Work!$F$63:$R$71,5))/(1-HLOOKUP(J$4,Work!$F$63:$R$71,4)*HLOOKUP($E14,Work!$F$63:$R$71,4))</f>
        <v>0.1671018276762402</v>
      </c>
      <c r="K14" s="81">
        <f>(HLOOKUP(K$4,Work!$F$63:$R$71,2)+HLOOKUP(K$4,Work!$F$63:$R$71,4)*HLOOKUP($E14,Work!$F$63:$R$71,5))/(1-HLOOKUP(K$4,Work!$F$63:$R$71,4)*HLOOKUP($E14,Work!$F$63:$R$71,4))</f>
        <v>0.19377162629757785</v>
      </c>
      <c r="L14" s="81">
        <f>(HLOOKUP(L$4,Work!$F$63:$R$71,2)+HLOOKUP(L$4,Work!$F$63:$R$71,4)*HLOOKUP($E14,Work!$F$63:$R$71,5))/(1-HLOOKUP(L$4,Work!$F$63:$R$71,4)*HLOOKUP($E14,Work!$F$63:$R$71,4))</f>
        <v>0.3717842323651453</v>
      </c>
      <c r="M14" s="81">
        <f>(HLOOKUP(M$4,Work!$F$63:$R$71,2)+HLOOKUP(M$4,Work!$F$63:$R$71,4)*HLOOKUP($E14,Work!$F$63:$R$71,5))/(1-HLOOKUP(M$4,Work!$F$63:$R$71,4)*HLOOKUP($E14,Work!$F$63:$R$71,4))</f>
        <v>0.42001640689089415</v>
      </c>
      <c r="N14" s="81">
        <f>(HLOOKUP(N$4,Work!$F$63:$R$71,2)+HLOOKUP(N$4,Work!$F$63:$R$71,4)*HLOOKUP($E14,Work!$F$63:$R$71,5))/(1-HLOOKUP(N$4,Work!$F$63:$R$71,4)*HLOOKUP($E14,Work!$F$63:$R$71,4))</f>
        <v>0.5132317562149158</v>
      </c>
      <c r="O14" s="81">
        <f>(HLOOKUP(O$4,Work!$F$63:$R$71,2)+HLOOKUP(O$4,Work!$F$63:$R$71,4)*HLOOKUP($E14,Work!$F$63:$R$71,5))/(1-HLOOKUP(O$4,Work!$F$63:$R$71,4)*HLOOKUP($E14,Work!$F$63:$R$71,4))</f>
        <v>0.5132317562149158</v>
      </c>
      <c r="P14" s="81">
        <f>(HLOOKUP(P$4,Work!$F$63:$R$71,2)+HLOOKUP(P$4,Work!$F$63:$R$71,4)*HLOOKUP($E14,Work!$F$63:$R$71,5))/(1-HLOOKUP(P$4,Work!$F$63:$R$71,4)*HLOOKUP($E14,Work!$F$63:$R$71,4))</f>
        <v>0.580441640378549</v>
      </c>
      <c r="Q14" s="81">
        <f>(HLOOKUP(Q$4,Work!$F$63:$R$71,2)+HLOOKUP(Q$4,Work!$F$63:$R$71,4)*HLOOKUP($E14,Work!$F$63:$R$71,5))/(1-HLOOKUP(Q$4,Work!$F$63:$R$71,4)*HLOOKUP($E14,Work!$F$63:$R$71,4))</f>
        <v>0.6023529411764706</v>
      </c>
      <c r="R14" s="82">
        <f>(HLOOKUP(R$4,Work!$F$63:$R$71,2)+HLOOKUP(R$4,Work!$F$63:$R$71,4)*HLOOKUP($E14,Work!$F$63:$R$71,5))/(1-HLOOKUP(R$4,Work!$F$63:$R$71,4)*HLOOKUP($E14,Work!$F$63:$R$71,4))</f>
        <v>0.6666666666666666</v>
      </c>
      <c r="S14" s="71"/>
      <c r="T14" s="71"/>
      <c r="U14" s="71"/>
    </row>
    <row r="15" spans="1:21" ht="26.25">
      <c r="A15" s="75"/>
      <c r="B15" s="75"/>
      <c r="C15" s="75"/>
      <c r="D15" s="76"/>
      <c r="E15" s="74" t="s">
        <v>3</v>
      </c>
      <c r="F15" s="83">
        <f>(HLOOKUP(F$4,Work!$F$63:$R$71,2)+HLOOKUP(F$4,Work!$F$63:$R$71,4)*HLOOKUP($E15,Work!$F$63:$R$71,5))/(1-HLOOKUP(F$4,Work!$F$63:$R$71,4)*HLOOKUP($E15,Work!$F$63:$R$71,4))</f>
        <v>0.04</v>
      </c>
      <c r="G15" s="84">
        <f>(HLOOKUP(G$4,Work!$F$63:$R$71,2)+HLOOKUP(G$4,Work!$F$63:$R$71,4)*HLOOKUP($E15,Work!$F$63:$R$71,5))/(1-HLOOKUP(G$4,Work!$F$63:$R$71,4)*HLOOKUP($E15,Work!$F$63:$R$71,4))</f>
        <v>0.04</v>
      </c>
      <c r="H15" s="84">
        <f>(HLOOKUP(H$4,Work!$F$63:$R$71,2)+HLOOKUP(H$4,Work!$F$63:$R$71,4)*HLOOKUP($E15,Work!$F$63:$R$71,5))/(1-HLOOKUP(H$4,Work!$F$63:$R$71,4)*HLOOKUP($E15,Work!$F$63:$R$71,4))</f>
        <v>0.0681063122923588</v>
      </c>
      <c r="I15" s="84">
        <f>(HLOOKUP(I$4,Work!$F$63:$R$71,2)+HLOOKUP(I$4,Work!$F$63:$R$71,4)*HLOOKUP($E15,Work!$F$63:$R$71,5))/(1-HLOOKUP(I$4,Work!$F$63:$R$71,4)*HLOOKUP($E15,Work!$F$63:$R$71,4))</f>
        <v>0.0681063122923588</v>
      </c>
      <c r="J15" s="84">
        <f>(HLOOKUP(J$4,Work!$F$63:$R$71,2)+HLOOKUP(J$4,Work!$F$63:$R$71,4)*HLOOKUP($E15,Work!$F$63:$R$71,5))/(1-HLOOKUP(J$4,Work!$F$63:$R$71,4)*HLOOKUP($E15,Work!$F$63:$R$71,4))</f>
        <v>0.12376237623762375</v>
      </c>
      <c r="K15" s="84">
        <f>(HLOOKUP(K$4,Work!$F$63:$R$71,2)+HLOOKUP(K$4,Work!$F$63:$R$71,4)*HLOOKUP($E15,Work!$F$63:$R$71,5))/(1-HLOOKUP(K$4,Work!$F$63:$R$71,4)*HLOOKUP($E15,Work!$F$63:$R$71,4))</f>
        <v>0.1513157894736842</v>
      </c>
      <c r="L15" s="84">
        <f>(HLOOKUP(L$4,Work!$F$63:$R$71,2)+HLOOKUP(L$4,Work!$F$63:$R$71,4)*HLOOKUP($E15,Work!$F$63:$R$71,5))/(1-HLOOKUP(L$4,Work!$F$63:$R$71,4)*HLOOKUP($E15,Work!$F$63:$R$71,4))</f>
        <v>0.3392282958199357</v>
      </c>
      <c r="M15" s="84">
        <f>(HLOOKUP(M$4,Work!$F$63:$R$71,2)+HLOOKUP(M$4,Work!$F$63:$R$71,4)*HLOOKUP($E15,Work!$F$63:$R$71,5))/(1-HLOOKUP(M$4,Work!$F$63:$R$71,4)*HLOOKUP($E15,Work!$F$63:$R$71,4))</f>
        <v>0.39137380191693294</v>
      </c>
      <c r="N15" s="84">
        <f>(HLOOKUP(N$4,Work!$F$63:$R$71,2)+HLOOKUP(N$4,Work!$F$63:$R$71,4)*HLOOKUP($E15,Work!$F$63:$R$71,5))/(1-HLOOKUP(N$4,Work!$F$63:$R$71,4)*HLOOKUP($E15,Work!$F$63:$R$71,4))</f>
        <v>0.49369085173501576</v>
      </c>
      <c r="O15" s="84">
        <f>(HLOOKUP(O$4,Work!$F$63:$R$71,2)+HLOOKUP(O$4,Work!$F$63:$R$71,4)*HLOOKUP($E15,Work!$F$63:$R$71,5))/(1-HLOOKUP(O$4,Work!$F$63:$R$71,4)*HLOOKUP($E15,Work!$F$63:$R$71,4))</f>
        <v>0.49369085173501576</v>
      </c>
      <c r="P15" s="84">
        <f>(HLOOKUP(P$4,Work!$F$63:$R$71,2)+HLOOKUP(P$4,Work!$F$63:$R$71,4)*HLOOKUP($E15,Work!$F$63:$R$71,5))/(1-HLOOKUP(P$4,Work!$F$63:$R$71,4)*HLOOKUP($E15,Work!$F$63:$R$71,4))</f>
        <v>0.5687500000000001</v>
      </c>
      <c r="Q15" s="84">
        <f>(HLOOKUP(Q$4,Work!$F$63:$R$71,2)+HLOOKUP(Q$4,Work!$F$63:$R$71,4)*HLOOKUP($E15,Work!$F$63:$R$71,5))/(1-HLOOKUP(Q$4,Work!$F$63:$R$71,4)*HLOOKUP($E15,Work!$F$63:$R$71,4))</f>
        <v>0.5934579439252338</v>
      </c>
      <c r="R15" s="85">
        <f>(HLOOKUP(R$4,Work!$F$63:$R$71,2)+HLOOKUP(R$4,Work!$F$63:$R$71,4)*HLOOKUP($E15,Work!$F$63:$R$71,5))/(1-HLOOKUP(R$4,Work!$F$63:$R$71,4)*HLOOKUP($E15,Work!$F$63:$R$71,4))</f>
        <v>0.6666666666666666</v>
      </c>
      <c r="S15" s="71"/>
      <c r="T15" s="71"/>
      <c r="U15" s="71"/>
    </row>
    <row r="16" spans="1:21" ht="26.25">
      <c r="A16" s="75"/>
      <c r="B16" s="75"/>
      <c r="C16" s="75"/>
      <c r="D16" s="76"/>
      <c r="E16" s="74" t="s">
        <v>4</v>
      </c>
      <c r="F16" s="83">
        <f>(HLOOKUP(F$4,Work!$F$63:$R$71,2)+HLOOKUP(F$4,Work!$F$63:$R$71,4)*HLOOKUP($E16,Work!$F$63:$R$71,5))/(1-HLOOKUP(F$4,Work!$F$63:$R$71,4)*HLOOKUP($E16,Work!$F$63:$R$71,4))</f>
        <v>0.0392156862745098</v>
      </c>
      <c r="G16" s="84">
        <f>(HLOOKUP(G$4,Work!$F$63:$R$71,2)+HLOOKUP(G$4,Work!$F$63:$R$71,4)*HLOOKUP($E16,Work!$F$63:$R$71,5))/(1-HLOOKUP(G$4,Work!$F$63:$R$71,4)*HLOOKUP($E16,Work!$F$63:$R$71,4))</f>
        <v>0.0392156862745098</v>
      </c>
      <c r="H16" s="84">
        <f>(HLOOKUP(H$4,Work!$F$63:$R$71,2)+HLOOKUP(H$4,Work!$F$63:$R$71,4)*HLOOKUP($E16,Work!$F$63:$R$71,5))/(1-HLOOKUP(H$4,Work!$F$63:$R$71,4)*HLOOKUP($E16,Work!$F$63:$R$71,4))</f>
        <v>0.06682966585167074</v>
      </c>
      <c r="I16" s="84">
        <f>(HLOOKUP(I$4,Work!$F$63:$R$71,2)+HLOOKUP(I$4,Work!$F$63:$R$71,4)*HLOOKUP($E16,Work!$F$63:$R$71,5))/(1-HLOOKUP(I$4,Work!$F$63:$R$71,4)*HLOOKUP($E16,Work!$F$63:$R$71,4))</f>
        <v>0.06682966585167074</v>
      </c>
      <c r="J16" s="84">
        <f>(HLOOKUP(J$4,Work!$F$63:$R$71,2)+HLOOKUP(J$4,Work!$F$63:$R$71,4)*HLOOKUP($E16,Work!$F$63:$R$71,5))/(1-HLOOKUP(J$4,Work!$F$63:$R$71,4)*HLOOKUP($E16,Work!$F$63:$R$71,4))</f>
        <v>0.121654501216545</v>
      </c>
      <c r="K16" s="84">
        <f>(HLOOKUP(K$4,Work!$F$63:$R$71,2)+HLOOKUP(K$4,Work!$F$63:$R$71,4)*HLOOKUP($E16,Work!$F$63:$R$71,5))/(1-HLOOKUP(K$4,Work!$F$63:$R$71,4)*HLOOKUP($E16,Work!$F$63:$R$71,4))</f>
        <v>0.14886731391585759</v>
      </c>
      <c r="L16" s="84">
        <f>(HLOOKUP(L$4,Work!$F$63:$R$71,2)+HLOOKUP(L$4,Work!$F$63:$R$71,4)*HLOOKUP($E16,Work!$F$63:$R$71,5))/(1-HLOOKUP(L$4,Work!$F$63:$R$71,4)*HLOOKUP($E16,Work!$F$63:$R$71,4))</f>
        <v>0.33571996817820204</v>
      </c>
      <c r="M16" s="84">
        <f>(HLOOKUP(M$4,Work!$F$63:$R$71,2)+HLOOKUP(M$4,Work!$F$63:$R$71,4)*HLOOKUP($E16,Work!$F$63:$R$71,5))/(1-HLOOKUP(M$4,Work!$F$63:$R$71,4)*HLOOKUP($E16,Work!$F$63:$R$71,4))</f>
        <v>0.3879651623119557</v>
      </c>
      <c r="N16" s="84">
        <f>(HLOOKUP(N$4,Work!$F$63:$R$71,2)+HLOOKUP(N$4,Work!$F$63:$R$71,4)*HLOOKUP($E16,Work!$F$63:$R$71,5))/(1-HLOOKUP(N$4,Work!$F$63:$R$71,4)*HLOOKUP($E16,Work!$F$63:$R$71,4))</f>
        <v>0.49098039215686273</v>
      </c>
      <c r="O16" s="84">
        <f>(HLOOKUP(O$4,Work!$F$63:$R$71,2)+HLOOKUP(O$4,Work!$F$63:$R$71,4)*HLOOKUP($E16,Work!$F$63:$R$71,5))/(1-HLOOKUP(O$4,Work!$F$63:$R$71,4)*HLOOKUP($E16,Work!$F$63:$R$71,4))</f>
        <v>0.49098039215686273</v>
      </c>
      <c r="P16" s="84">
        <f>(HLOOKUP(P$4,Work!$F$63:$R$71,2)+HLOOKUP(P$4,Work!$F$63:$R$71,4)*HLOOKUP($E16,Work!$F$63:$R$71,5))/(1-HLOOKUP(P$4,Work!$F$63:$R$71,4)*HLOOKUP($E16,Work!$F$63:$R$71,4))</f>
        <v>0.5669781931464175</v>
      </c>
      <c r="Q16" s="84">
        <f>(HLOOKUP(Q$4,Work!$F$63:$R$71,2)+HLOOKUP(Q$4,Work!$F$63:$R$71,4)*HLOOKUP($E16,Work!$F$63:$R$71,5))/(1-HLOOKUP(Q$4,Work!$F$63:$R$71,4)*HLOOKUP($E16,Work!$F$63:$R$71,4))</f>
        <v>0.5920745920745921</v>
      </c>
      <c r="R16" s="85">
        <f>(HLOOKUP(R$4,Work!$F$63:$R$71,2)+HLOOKUP(R$4,Work!$F$63:$R$71,4)*HLOOKUP($E16,Work!$F$63:$R$71,5))/(1-HLOOKUP(R$4,Work!$F$63:$R$71,4)*HLOOKUP($E16,Work!$F$63:$R$71,4))</f>
        <v>0.6666666666666666</v>
      </c>
      <c r="S16" s="71"/>
      <c r="T16" s="71"/>
      <c r="U16" s="71"/>
    </row>
    <row r="17" spans="1:21" ht="13.5">
      <c r="A17" s="75"/>
      <c r="B17" s="75"/>
      <c r="C17" s="75"/>
      <c r="D17" s="76"/>
      <c r="E17" s="74" t="s">
        <v>5</v>
      </c>
      <c r="F17" s="86">
        <f>(HLOOKUP(F$4,Work!$F$63:$R$71,2)+HLOOKUP(F$4,Work!$F$63:$R$71,4)*HLOOKUP($E17,Work!$F$63:$R$71,5))/(1-HLOOKUP(F$4,Work!$F$63:$R$71,4)*HLOOKUP($E17,Work!$F$63:$R$71,4))</f>
        <v>0</v>
      </c>
      <c r="G17" s="87">
        <f>(HLOOKUP(G$4,Work!$F$63:$R$71,2)+HLOOKUP(G$4,Work!$F$63:$R$71,4)*HLOOKUP($E17,Work!$F$63:$R$71,5))/(1-HLOOKUP(G$4,Work!$F$63:$R$71,4)*HLOOKUP($E17,Work!$F$63:$R$71,4))</f>
        <v>0</v>
      </c>
      <c r="H17" s="87">
        <f>(HLOOKUP(H$4,Work!$F$63:$R$71,2)+HLOOKUP(H$4,Work!$F$63:$R$71,4)*HLOOKUP($E17,Work!$F$63:$R$71,5))/(1-HLOOKUP(H$4,Work!$F$63:$R$71,4)*HLOOKUP($E17,Work!$F$63:$R$71,4))</f>
        <v>0.027777777777777776</v>
      </c>
      <c r="I17" s="87">
        <f>(HLOOKUP(I$4,Work!$F$63:$R$71,2)+HLOOKUP(I$4,Work!$F$63:$R$71,4)*HLOOKUP($E17,Work!$F$63:$R$71,5))/(1-HLOOKUP(I$4,Work!$F$63:$R$71,4)*HLOOKUP($E17,Work!$F$63:$R$71,4))</f>
        <v>0.027777777777777776</v>
      </c>
      <c r="J17" s="87">
        <f>(HLOOKUP(J$4,Work!$F$63:$R$71,2)+HLOOKUP(J$4,Work!$F$63:$R$71,4)*HLOOKUP($E17,Work!$F$63:$R$71,5))/(1-HLOOKUP(J$4,Work!$F$63:$R$71,4)*HLOOKUP($E17,Work!$F$63:$R$71,4))</f>
        <v>0.08333333333333333</v>
      </c>
      <c r="K17" s="87">
        <f>(HLOOKUP(K$4,Work!$F$63:$R$71,2)+HLOOKUP(K$4,Work!$F$63:$R$71,4)*HLOOKUP($E17,Work!$F$63:$R$71,5))/(1-HLOOKUP(K$4,Work!$F$63:$R$71,4)*HLOOKUP($E17,Work!$F$63:$R$71,4))</f>
        <v>0.1111111111111111</v>
      </c>
      <c r="L17" s="87">
        <f>(HLOOKUP(L$4,Work!$F$63:$R$71,2)+HLOOKUP(L$4,Work!$F$63:$R$71,4)*HLOOKUP($E17,Work!$F$63:$R$71,5))/(1-HLOOKUP(L$4,Work!$F$63:$R$71,4)*HLOOKUP($E17,Work!$F$63:$R$71,4))</f>
        <v>0.3055555555555556</v>
      </c>
      <c r="M17" s="87">
        <f>(HLOOKUP(M$4,Work!$F$63:$R$71,2)+HLOOKUP(M$4,Work!$F$63:$R$71,4)*HLOOKUP($E17,Work!$F$63:$R$71,5))/(1-HLOOKUP(M$4,Work!$F$63:$R$71,4)*HLOOKUP($E17,Work!$F$63:$R$71,4))</f>
        <v>0.3611111111111111</v>
      </c>
      <c r="N17" s="87">
        <f>(HLOOKUP(N$4,Work!$F$63:$R$71,2)+HLOOKUP(N$4,Work!$F$63:$R$71,4)*HLOOKUP($E17,Work!$F$63:$R$71,5))/(1-HLOOKUP(N$4,Work!$F$63:$R$71,4)*HLOOKUP($E17,Work!$F$63:$R$71,4))</f>
        <v>0.4722222222222222</v>
      </c>
      <c r="O17" s="87">
        <f>(HLOOKUP(O$4,Work!$F$63:$R$71,2)+HLOOKUP(O$4,Work!$F$63:$R$71,4)*HLOOKUP($E17,Work!$F$63:$R$71,5))/(1-HLOOKUP(O$4,Work!$F$63:$R$71,4)*HLOOKUP($E17,Work!$F$63:$R$71,4))</f>
        <v>0.4722222222222222</v>
      </c>
      <c r="P17" s="87">
        <f>(HLOOKUP(P$4,Work!$F$63:$R$71,2)+HLOOKUP(P$4,Work!$F$63:$R$71,4)*HLOOKUP($E17,Work!$F$63:$R$71,5))/(1-HLOOKUP(P$4,Work!$F$63:$R$71,4)*HLOOKUP($E17,Work!$F$63:$R$71,4))</f>
        <v>0.5555555555555556</v>
      </c>
      <c r="Q17" s="87">
        <f>(HLOOKUP(Q$4,Work!$F$63:$R$71,2)+HLOOKUP(Q$4,Work!$F$63:$R$71,4)*HLOOKUP($E17,Work!$F$63:$R$71,5))/(1-HLOOKUP(Q$4,Work!$F$63:$R$71,4)*HLOOKUP($E17,Work!$F$63:$R$71,4))</f>
        <v>0.5833333333333334</v>
      </c>
      <c r="R17" s="88">
        <f>(HLOOKUP(R$4,Work!$F$63:$R$71,2)+HLOOKUP(R$4,Work!$F$63:$R$71,4)*HLOOKUP($E17,Work!$F$63:$R$71,5))/(1-HLOOKUP(R$4,Work!$F$63:$R$71,4)*HLOOKUP($E17,Work!$F$63:$R$71,4))</f>
        <v>0.6666666666666666</v>
      </c>
      <c r="S17" s="71"/>
      <c r="T17" s="71"/>
      <c r="U17" s="71"/>
    </row>
    <row r="18" spans="1:21" ht="12.75">
      <c r="A18" s="75"/>
      <c r="B18" s="75"/>
      <c r="C18" s="75"/>
      <c r="D18" s="89"/>
      <c r="E18" s="89"/>
      <c r="F18" s="89"/>
      <c r="G18" s="89"/>
      <c r="H18" s="89"/>
      <c r="I18" s="89"/>
      <c r="J18" s="89"/>
      <c r="K18" s="89"/>
      <c r="L18" s="89"/>
      <c r="M18" s="89"/>
      <c r="N18" s="89"/>
      <c r="O18" s="89"/>
      <c r="P18" s="89"/>
      <c r="Q18" s="89"/>
      <c r="R18" s="89"/>
      <c r="S18" s="71"/>
      <c r="T18" s="71"/>
      <c r="U18" s="71"/>
    </row>
    <row r="19" spans="1:21" ht="12.75" customHeight="1">
      <c r="A19" s="75"/>
      <c r="B19" s="75"/>
      <c r="C19" s="75"/>
      <c r="D19" s="72" t="s">
        <v>32</v>
      </c>
      <c r="E19" s="72"/>
      <c r="F19" s="72"/>
      <c r="G19" s="72"/>
      <c r="H19" s="72"/>
      <c r="I19" s="72"/>
      <c r="J19" s="72"/>
      <c r="K19" s="72"/>
      <c r="L19" s="72"/>
      <c r="M19" s="72"/>
      <c r="N19" s="72"/>
      <c r="O19" s="72"/>
      <c r="P19" s="72"/>
      <c r="Q19" s="72"/>
      <c r="R19" s="72"/>
      <c r="S19" s="71"/>
      <c r="T19" s="71"/>
      <c r="U19" s="71"/>
    </row>
    <row r="20" spans="1:21" ht="13.5" customHeight="1">
      <c r="A20" s="75"/>
      <c r="B20" s="75"/>
      <c r="C20" s="75"/>
      <c r="F20" s="73" t="s">
        <v>29</v>
      </c>
      <c r="G20" s="73"/>
      <c r="H20" s="73"/>
      <c r="I20" s="73"/>
      <c r="J20" s="73"/>
      <c r="K20" s="73"/>
      <c r="L20" s="73"/>
      <c r="M20" s="73"/>
      <c r="N20" s="73"/>
      <c r="O20" s="73"/>
      <c r="P20" s="73"/>
      <c r="Q20" s="73"/>
      <c r="R20" s="73"/>
      <c r="S20" s="71"/>
      <c r="T20" s="71"/>
      <c r="U20" s="71"/>
    </row>
    <row r="21" spans="1:21" ht="12.75">
      <c r="A21" s="75"/>
      <c r="B21" s="75"/>
      <c r="C21" s="75"/>
      <c r="F21" s="74">
        <v>1</v>
      </c>
      <c r="G21" s="74">
        <v>2</v>
      </c>
      <c r="H21" s="74">
        <v>3</v>
      </c>
      <c r="I21" s="74">
        <v>4</v>
      </c>
      <c r="J21" s="74">
        <v>5</v>
      </c>
      <c r="K21" s="74">
        <v>6</v>
      </c>
      <c r="L21" s="74">
        <v>7</v>
      </c>
      <c r="M21" s="74">
        <v>8</v>
      </c>
      <c r="N21" s="74">
        <v>9</v>
      </c>
      <c r="O21" s="74" t="s">
        <v>2</v>
      </c>
      <c r="P21" s="74" t="s">
        <v>3</v>
      </c>
      <c r="Q21" s="74" t="s">
        <v>4</v>
      </c>
      <c r="R21" s="74" t="s">
        <v>5</v>
      </c>
      <c r="S21" s="71"/>
      <c r="T21" s="71"/>
      <c r="U21" s="71"/>
    </row>
    <row r="22" spans="1:21" ht="13.5" customHeight="1">
      <c r="A22" s="75"/>
      <c r="B22" s="75"/>
      <c r="C22" s="75"/>
      <c r="D22" s="76" t="s">
        <v>31</v>
      </c>
      <c r="E22" s="74">
        <v>1</v>
      </c>
      <c r="F22" s="77">
        <f>(HLOOKUP(F$21,Work!$F$63:$R$71,5)+HLOOKUP(F$21,Work!$F$63:$R$71,4)*HLOOKUP($E22,Work!$F$63:$R$71,2))/(1-HLOOKUP(F$21,Work!$F$63:$R$71,4)*HLOOKUP($E22,Work!$F$63:$R$71,4))</f>
        <v>0.55</v>
      </c>
      <c r="G22" s="78">
        <f>(HLOOKUP(G$21,Work!$F$63:$R$71,5)+HLOOKUP(G$21,Work!$F$63:$R$71,4)*HLOOKUP($E22,Work!$F$63:$R$71,2))/(1-HLOOKUP(G$21,Work!$F$63:$R$71,4)*HLOOKUP($E22,Work!$F$63:$R$71,4))</f>
        <v>0.55</v>
      </c>
      <c r="H22" s="78">
        <f>(HLOOKUP(H$21,Work!$F$63:$R$71,5)+HLOOKUP(H$21,Work!$F$63:$R$71,4)*HLOOKUP($E22,Work!$F$63:$R$71,2))/(1-HLOOKUP(H$21,Work!$F$63:$R$71,4)*HLOOKUP($E22,Work!$F$63:$R$71,4))</f>
        <v>0.532258064516129</v>
      </c>
      <c r="I22" s="78">
        <f>(HLOOKUP(I$21,Work!$F$63:$R$71,5)+HLOOKUP(I$21,Work!$F$63:$R$71,4)*HLOOKUP($E22,Work!$F$63:$R$71,2))/(1-HLOOKUP(I$21,Work!$F$63:$R$71,4)*HLOOKUP($E22,Work!$F$63:$R$71,4))</f>
        <v>0.4354838709677419</v>
      </c>
      <c r="J22" s="78">
        <f>(HLOOKUP(J$21,Work!$F$63:$R$71,5)+HLOOKUP(J$21,Work!$F$63:$R$71,4)*HLOOKUP($E22,Work!$F$63:$R$71,2))/(1-HLOOKUP(J$21,Work!$F$63:$R$71,4)*HLOOKUP($E22,Work!$F$63:$R$71,4))</f>
        <v>0.40909090909090906</v>
      </c>
      <c r="K22" s="78">
        <f>(HLOOKUP(K$21,Work!$F$63:$R$71,5)+HLOOKUP(K$21,Work!$F$63:$R$71,4)*HLOOKUP($E22,Work!$F$63:$R$71,2))/(1-HLOOKUP(K$21,Work!$F$63:$R$71,4)*HLOOKUP($E22,Work!$F$63:$R$71,4))</f>
        <v>0.3088235294117647</v>
      </c>
      <c r="L22" s="78">
        <f>(HLOOKUP(L$21,Work!$F$63:$R$71,5)+HLOOKUP(L$21,Work!$F$63:$R$71,4)*HLOOKUP($E22,Work!$F$63:$R$71,2))/(1-HLOOKUP(L$21,Work!$F$63:$R$71,4)*HLOOKUP($E22,Work!$F$63:$R$71,4))</f>
        <v>0.25609756097560976</v>
      </c>
      <c r="M22" s="78">
        <f>(HLOOKUP(M$21,Work!$F$63:$R$71,5)+HLOOKUP(M$21,Work!$F$63:$R$71,4)*HLOOKUP($E22,Work!$F$63:$R$71,2))/(1-HLOOKUP(M$21,Work!$F$63:$R$71,4)*HLOOKUP($E22,Work!$F$63:$R$71,4))</f>
        <v>0.1744186046511628</v>
      </c>
      <c r="N22" s="78">
        <f>(HLOOKUP(N$21,Work!$F$63:$R$71,5)+HLOOKUP(N$21,Work!$F$63:$R$71,4)*HLOOKUP($E22,Work!$F$63:$R$71,2))/(1-HLOOKUP(N$21,Work!$F$63:$R$71,4)*HLOOKUP($E22,Work!$F$63:$R$71,4))</f>
        <v>0.1276595744680851</v>
      </c>
      <c r="O22" s="78">
        <f>(HLOOKUP(O$21,Work!$F$63:$R$71,5)+HLOOKUP(O$21,Work!$F$63:$R$71,4)*HLOOKUP($E22,Work!$F$63:$R$71,2))/(1-HLOOKUP(O$21,Work!$F$63:$R$71,4)*HLOOKUP($E22,Work!$F$63:$R$71,4))</f>
        <v>0.1276595744680851</v>
      </c>
      <c r="P22" s="78">
        <f>(HLOOKUP(P$21,Work!$F$63:$R$71,5)+HLOOKUP(P$21,Work!$F$63:$R$71,4)*HLOOKUP($E22,Work!$F$63:$R$71,2))/(1-HLOOKUP(P$21,Work!$F$63:$R$71,4)*HLOOKUP($E22,Work!$F$63:$R$71,4))</f>
        <v>0.06</v>
      </c>
      <c r="Q22" s="78">
        <f>(HLOOKUP(Q$21,Work!$F$63:$R$71,5)+HLOOKUP(Q$21,Work!$F$63:$R$71,4)*HLOOKUP($E22,Work!$F$63:$R$71,2))/(1-HLOOKUP(Q$21,Work!$F$63:$R$71,4)*HLOOKUP($E22,Work!$F$63:$R$71,4))</f>
        <v>0.058823529411764705</v>
      </c>
      <c r="R22" s="79">
        <f>(HLOOKUP(R$21,Work!$F$63:$R$71,5)+HLOOKUP(R$21,Work!$F$63:$R$71,4)*HLOOKUP($E22,Work!$F$63:$R$71,2))/(1-HLOOKUP(R$21,Work!$F$63:$R$71,4)*HLOOKUP($E22,Work!$F$63:$R$71,4))</f>
        <v>0</v>
      </c>
      <c r="S22" s="71"/>
      <c r="T22" s="71"/>
      <c r="U22" s="71"/>
    </row>
    <row r="23" spans="1:21" ht="12.75">
      <c r="A23" s="75"/>
      <c r="B23" s="75"/>
      <c r="C23" s="75"/>
      <c r="D23" s="76"/>
      <c r="E23" s="74">
        <v>2</v>
      </c>
      <c r="F23" s="80">
        <f>(HLOOKUP(F$21,Work!$F$63:$R$71,5)+HLOOKUP(F$21,Work!$F$63:$R$71,4)*HLOOKUP($E23,Work!$F$63:$R$71,2))/(1-HLOOKUP(F$21,Work!$F$63:$R$71,4)*HLOOKUP($E23,Work!$F$63:$R$71,4))</f>
        <v>0.55</v>
      </c>
      <c r="G23" s="81">
        <f>(HLOOKUP(G$21,Work!$F$63:$R$71,5)+HLOOKUP(G$21,Work!$F$63:$R$71,4)*HLOOKUP($E23,Work!$F$63:$R$71,2))/(1-HLOOKUP(G$21,Work!$F$63:$R$71,4)*HLOOKUP($E23,Work!$F$63:$R$71,4))</f>
        <v>0.55</v>
      </c>
      <c r="H23" s="81">
        <f>(HLOOKUP(H$21,Work!$F$63:$R$71,5)+HLOOKUP(H$21,Work!$F$63:$R$71,4)*HLOOKUP($E23,Work!$F$63:$R$71,2))/(1-HLOOKUP(H$21,Work!$F$63:$R$71,4)*HLOOKUP($E23,Work!$F$63:$R$71,4))</f>
        <v>0.532258064516129</v>
      </c>
      <c r="I23" s="81">
        <f>(HLOOKUP(I$21,Work!$F$63:$R$71,5)+HLOOKUP(I$21,Work!$F$63:$R$71,4)*HLOOKUP($E23,Work!$F$63:$R$71,2))/(1-HLOOKUP(I$21,Work!$F$63:$R$71,4)*HLOOKUP($E23,Work!$F$63:$R$71,4))</f>
        <v>0.4354838709677419</v>
      </c>
      <c r="J23" s="81">
        <f>(HLOOKUP(J$21,Work!$F$63:$R$71,5)+HLOOKUP(J$21,Work!$F$63:$R$71,4)*HLOOKUP($E23,Work!$F$63:$R$71,2))/(1-HLOOKUP(J$21,Work!$F$63:$R$71,4)*HLOOKUP($E23,Work!$F$63:$R$71,4))</f>
        <v>0.40909090909090906</v>
      </c>
      <c r="K23" s="81">
        <f>(HLOOKUP(K$21,Work!$F$63:$R$71,5)+HLOOKUP(K$21,Work!$F$63:$R$71,4)*HLOOKUP($E23,Work!$F$63:$R$71,2))/(1-HLOOKUP(K$21,Work!$F$63:$R$71,4)*HLOOKUP($E23,Work!$F$63:$R$71,4))</f>
        <v>0.3088235294117647</v>
      </c>
      <c r="L23" s="81">
        <f>(HLOOKUP(L$21,Work!$F$63:$R$71,5)+HLOOKUP(L$21,Work!$F$63:$R$71,4)*HLOOKUP($E23,Work!$F$63:$R$71,2))/(1-HLOOKUP(L$21,Work!$F$63:$R$71,4)*HLOOKUP($E23,Work!$F$63:$R$71,4))</f>
        <v>0.25609756097560976</v>
      </c>
      <c r="M23" s="81">
        <f>(HLOOKUP(M$21,Work!$F$63:$R$71,5)+HLOOKUP(M$21,Work!$F$63:$R$71,4)*HLOOKUP($E23,Work!$F$63:$R$71,2))/(1-HLOOKUP(M$21,Work!$F$63:$R$71,4)*HLOOKUP($E23,Work!$F$63:$R$71,4))</f>
        <v>0.1744186046511628</v>
      </c>
      <c r="N23" s="81">
        <f>(HLOOKUP(N$21,Work!$F$63:$R$71,5)+HLOOKUP(N$21,Work!$F$63:$R$71,4)*HLOOKUP($E23,Work!$F$63:$R$71,2))/(1-HLOOKUP(N$21,Work!$F$63:$R$71,4)*HLOOKUP($E23,Work!$F$63:$R$71,4))</f>
        <v>0.1276595744680851</v>
      </c>
      <c r="O23" s="81">
        <f>(HLOOKUP(O$21,Work!$F$63:$R$71,5)+HLOOKUP(O$21,Work!$F$63:$R$71,4)*HLOOKUP($E23,Work!$F$63:$R$71,2))/(1-HLOOKUP(O$21,Work!$F$63:$R$71,4)*HLOOKUP($E23,Work!$F$63:$R$71,4))</f>
        <v>0.1276595744680851</v>
      </c>
      <c r="P23" s="81">
        <f>(HLOOKUP(P$21,Work!$F$63:$R$71,5)+HLOOKUP(P$21,Work!$F$63:$R$71,4)*HLOOKUP($E23,Work!$F$63:$R$71,2))/(1-HLOOKUP(P$21,Work!$F$63:$R$71,4)*HLOOKUP($E23,Work!$F$63:$R$71,4))</f>
        <v>0.06</v>
      </c>
      <c r="Q23" s="81">
        <f>(HLOOKUP(Q$21,Work!$F$63:$R$71,5)+HLOOKUP(Q$21,Work!$F$63:$R$71,4)*HLOOKUP($E23,Work!$F$63:$R$71,2))/(1-HLOOKUP(Q$21,Work!$F$63:$R$71,4)*HLOOKUP($E23,Work!$F$63:$R$71,4))</f>
        <v>0.058823529411764705</v>
      </c>
      <c r="R23" s="82">
        <f>(HLOOKUP(R$21,Work!$F$63:$R$71,5)+HLOOKUP(R$21,Work!$F$63:$R$71,4)*HLOOKUP($E23,Work!$F$63:$R$71,2))/(1-HLOOKUP(R$21,Work!$F$63:$R$71,4)*HLOOKUP($E23,Work!$F$63:$R$71,4))</f>
        <v>0</v>
      </c>
      <c r="S23" s="71"/>
      <c r="T23" s="71"/>
      <c r="U23" s="71"/>
    </row>
    <row r="24" spans="1:21" ht="12.75">
      <c r="A24" s="75"/>
      <c r="B24" s="75"/>
      <c r="C24" s="75"/>
      <c r="D24" s="76"/>
      <c r="E24" s="74">
        <v>3</v>
      </c>
      <c r="F24" s="83">
        <f>(HLOOKUP(F$21,Work!$F$63:$R$71,5)+HLOOKUP(F$21,Work!$F$63:$R$71,4)*HLOOKUP($E24,Work!$F$63:$R$71,2))/(1-HLOOKUP(F$21,Work!$F$63:$R$71,4)*HLOOKUP($E24,Work!$F$63:$R$71,4))</f>
        <v>0.564516129032258</v>
      </c>
      <c r="G24" s="84">
        <f>(HLOOKUP(G$21,Work!$F$63:$R$71,5)+HLOOKUP(G$21,Work!$F$63:$R$71,4)*HLOOKUP($E24,Work!$F$63:$R$71,2))/(1-HLOOKUP(G$21,Work!$F$63:$R$71,4)*HLOOKUP($E24,Work!$F$63:$R$71,4))</f>
        <v>0.564516129032258</v>
      </c>
      <c r="H24" s="84">
        <f>(HLOOKUP(H$21,Work!$F$63:$R$71,5)+HLOOKUP(H$21,Work!$F$63:$R$71,4)*HLOOKUP($E24,Work!$F$63:$R$71,2))/(1-HLOOKUP(H$21,Work!$F$63:$R$71,4)*HLOOKUP($E24,Work!$F$63:$R$71,4))</f>
        <v>0.546284224250326</v>
      </c>
      <c r="I24" s="84">
        <f>(HLOOKUP(I$21,Work!$F$63:$R$71,5)+HLOOKUP(I$21,Work!$F$63:$R$71,4)*HLOOKUP($E24,Work!$F$63:$R$71,2))/(1-HLOOKUP(I$21,Work!$F$63:$R$71,4)*HLOOKUP($E24,Work!$F$63:$R$71,4))</f>
        <v>0.45241199478487615</v>
      </c>
      <c r="J24" s="84">
        <f>(HLOOKUP(J$21,Work!$F$63:$R$71,5)+HLOOKUP(J$21,Work!$F$63:$R$71,4)*HLOOKUP($E24,Work!$F$63:$R$71,2))/(1-HLOOKUP(J$21,Work!$F$63:$R$71,4)*HLOOKUP($E24,Work!$F$63:$R$71,4))</f>
        <v>0.4243542435424354</v>
      </c>
      <c r="K24" s="84">
        <f>(HLOOKUP(K$21,Work!$F$63:$R$71,5)+HLOOKUP(K$21,Work!$F$63:$R$71,4)*HLOOKUP($E24,Work!$F$63:$R$71,2))/(1-HLOOKUP(K$21,Work!$F$63:$R$71,4)*HLOOKUP($E24,Work!$F$63:$R$71,4))</f>
        <v>0.3253588516746411</v>
      </c>
      <c r="L24" s="84">
        <f>(HLOOKUP(L$21,Work!$F$63:$R$71,5)+HLOOKUP(L$21,Work!$F$63:$R$71,4)*HLOOKUP($E24,Work!$F$63:$R$71,2))/(1-HLOOKUP(L$21,Work!$F$63:$R$71,4)*HLOOKUP($E24,Work!$F$63:$R$71,4))</f>
        <v>0.2657973921765296</v>
      </c>
      <c r="M24" s="84">
        <f>(HLOOKUP(M$21,Work!$F$63:$R$71,5)+HLOOKUP(M$21,Work!$F$63:$R$71,4)*HLOOKUP($E24,Work!$F$63:$R$71,2))/(1-HLOOKUP(M$21,Work!$F$63:$R$71,4)*HLOOKUP($E24,Work!$F$63:$R$71,4))</f>
        <v>0.1831255992329818</v>
      </c>
      <c r="N24" s="84">
        <f>(HLOOKUP(N$21,Work!$F$63:$R$71,5)+HLOOKUP(N$21,Work!$F$63:$R$71,4)*HLOOKUP($E24,Work!$F$63:$R$71,2))/(1-HLOOKUP(N$21,Work!$F$63:$R$71,4)*HLOOKUP($E24,Work!$F$63:$R$71,4))</f>
        <v>0.1330396475770925</v>
      </c>
      <c r="O24" s="90"/>
      <c r="P24" s="84">
        <f>(HLOOKUP(P$21,Work!$F$63:$R$71,5)+HLOOKUP(P$21,Work!$F$63:$R$71,4)*HLOOKUP($E24,Work!$F$63:$R$71,2))/(1-HLOOKUP(P$21,Work!$F$63:$R$71,4)*HLOOKUP($E24,Work!$F$63:$R$71,4))</f>
        <v>0.06312292358803986</v>
      </c>
      <c r="Q24" s="84">
        <f>(HLOOKUP(Q$21,Work!$F$63:$R$71,5)+HLOOKUP(Q$21,Work!$F$63:$R$71,4)*HLOOKUP($E24,Work!$F$63:$R$71,2))/(1-HLOOKUP(Q$21,Work!$F$63:$R$71,4)*HLOOKUP($E24,Work!$F$63:$R$71,4))</f>
        <v>0.06112469437652811</v>
      </c>
      <c r="R24" s="85">
        <f>(HLOOKUP(R$21,Work!$F$63:$R$71,5)+HLOOKUP(R$21,Work!$F$63:$R$71,4)*HLOOKUP($E24,Work!$F$63:$R$71,2))/(1-HLOOKUP(R$21,Work!$F$63:$R$71,4)*HLOOKUP($E24,Work!$F$63:$R$71,4))</f>
        <v>0</v>
      </c>
      <c r="S24" s="71"/>
      <c r="T24" s="71"/>
      <c r="U24" s="71"/>
    </row>
    <row r="25" spans="1:21" ht="13.5">
      <c r="A25" s="75"/>
      <c r="B25" s="75"/>
      <c r="C25" s="75"/>
      <c r="D25" s="76"/>
      <c r="E25" s="74">
        <v>4</v>
      </c>
      <c r="F25" s="83">
        <f>(HLOOKUP(F$21,Work!$F$63:$R$71,5)+HLOOKUP(F$21,Work!$F$63:$R$71,4)*HLOOKUP($E25,Work!$F$63:$R$71,2))/(1-HLOOKUP(F$21,Work!$F$63:$R$71,4)*HLOOKUP($E25,Work!$F$63:$R$71,4))</f>
        <v>0.564516129032258</v>
      </c>
      <c r="G25" s="84">
        <f>(HLOOKUP(G$21,Work!$F$63:$R$71,5)+HLOOKUP(G$21,Work!$F$63:$R$71,4)*HLOOKUP($E25,Work!$F$63:$R$71,2))/(1-HLOOKUP(G$21,Work!$F$63:$R$71,4)*HLOOKUP($E25,Work!$F$63:$R$71,4))</f>
        <v>0.564516129032258</v>
      </c>
      <c r="H25" s="84">
        <f>(HLOOKUP(H$21,Work!$F$63:$R$71,5)+HLOOKUP(H$21,Work!$F$63:$R$71,4)*HLOOKUP($E25,Work!$F$63:$R$71,2))/(1-HLOOKUP(H$21,Work!$F$63:$R$71,4)*HLOOKUP($E25,Work!$F$63:$R$71,4))</f>
        <v>0.546284224250326</v>
      </c>
      <c r="I25" s="84">
        <f>(HLOOKUP(I$21,Work!$F$63:$R$71,5)+HLOOKUP(I$21,Work!$F$63:$R$71,4)*HLOOKUP($E25,Work!$F$63:$R$71,2))/(1-HLOOKUP(I$21,Work!$F$63:$R$71,4)*HLOOKUP($E25,Work!$F$63:$R$71,4))</f>
        <v>0.45241199478487615</v>
      </c>
      <c r="J25" s="84">
        <f>(HLOOKUP(J$21,Work!$F$63:$R$71,5)+HLOOKUP(J$21,Work!$F$63:$R$71,4)*HLOOKUP($E25,Work!$F$63:$R$71,2))/(1-HLOOKUP(J$21,Work!$F$63:$R$71,4)*HLOOKUP($E25,Work!$F$63:$R$71,4))</f>
        <v>0.4243542435424354</v>
      </c>
      <c r="K25" s="84">
        <f>(HLOOKUP(K$21,Work!$F$63:$R$71,5)+HLOOKUP(K$21,Work!$F$63:$R$71,4)*HLOOKUP($E25,Work!$F$63:$R$71,2))/(1-HLOOKUP(K$21,Work!$F$63:$R$71,4)*HLOOKUP($E25,Work!$F$63:$R$71,4))</f>
        <v>0.3253588516746411</v>
      </c>
      <c r="L25" s="84">
        <f>(HLOOKUP(L$21,Work!$F$63:$R$71,5)+HLOOKUP(L$21,Work!$F$63:$R$71,4)*HLOOKUP($E25,Work!$F$63:$R$71,2))/(1-HLOOKUP(L$21,Work!$F$63:$R$71,4)*HLOOKUP($E25,Work!$F$63:$R$71,4))</f>
        <v>0.2657973921765296</v>
      </c>
      <c r="M25" s="84">
        <f>(HLOOKUP(M$21,Work!$F$63:$R$71,5)+HLOOKUP(M$21,Work!$F$63:$R$71,4)*HLOOKUP($E25,Work!$F$63:$R$71,2))/(1-HLOOKUP(M$21,Work!$F$63:$R$71,4)*HLOOKUP($E25,Work!$F$63:$R$71,4))</f>
        <v>0.1831255992329818</v>
      </c>
      <c r="N25" s="84">
        <f>(HLOOKUP(N$21,Work!$F$63:$R$71,5)+HLOOKUP(N$21,Work!$F$63:$R$71,4)*HLOOKUP($E25,Work!$F$63:$R$71,2))/(1-HLOOKUP(N$21,Work!$F$63:$R$71,4)*HLOOKUP($E25,Work!$F$63:$R$71,4))</f>
        <v>0.1330396475770925</v>
      </c>
      <c r="O25" s="84">
        <f>(HLOOKUP(O$21,Work!$F$63:$R$71,5)+HLOOKUP(O$21,Work!$F$63:$R$71,4)*HLOOKUP($E25,Work!$F$63:$R$71,2))/(1-HLOOKUP(O$21,Work!$F$63:$R$71,4)*HLOOKUP($E25,Work!$F$63:$R$71,4))</f>
        <v>0.1330396475770925</v>
      </c>
      <c r="P25" s="84">
        <f>(HLOOKUP(P$21,Work!$F$63:$R$71,5)+HLOOKUP(P$21,Work!$F$63:$R$71,4)*HLOOKUP($E25,Work!$F$63:$R$71,2))/(1-HLOOKUP(P$21,Work!$F$63:$R$71,4)*HLOOKUP($E25,Work!$F$63:$R$71,4))</f>
        <v>0.06312292358803986</v>
      </c>
      <c r="Q25" s="84">
        <f>(HLOOKUP(Q$21,Work!$F$63:$R$71,5)+HLOOKUP(Q$21,Work!$F$63:$R$71,4)*HLOOKUP($E25,Work!$F$63:$R$71,2))/(1-HLOOKUP(Q$21,Work!$F$63:$R$71,4)*HLOOKUP($E25,Work!$F$63:$R$71,4))</f>
        <v>0.06112469437652811</v>
      </c>
      <c r="R25" s="85">
        <f>(HLOOKUP(R$21,Work!$F$63:$R$71,5)+HLOOKUP(R$21,Work!$F$63:$R$71,4)*HLOOKUP($E25,Work!$F$63:$R$71,2))/(1-HLOOKUP(R$21,Work!$F$63:$R$71,4)*HLOOKUP($E25,Work!$F$63:$R$71,4))</f>
        <v>0</v>
      </c>
      <c r="S25" s="71"/>
      <c r="T25" s="71"/>
      <c r="U25" s="71"/>
    </row>
    <row r="26" spans="1:21" ht="13.5">
      <c r="A26" s="75"/>
      <c r="B26" s="75"/>
      <c r="C26" s="75"/>
      <c r="D26" s="76"/>
      <c r="E26" s="74">
        <v>5</v>
      </c>
      <c r="F26" s="80">
        <f>(HLOOKUP(F$21,Work!$F$63:$R$71,5)+HLOOKUP(F$21,Work!$F$63:$R$71,4)*HLOOKUP($E26,Work!$F$63:$R$71,2))/(1-HLOOKUP(F$21,Work!$F$63:$R$71,4)*HLOOKUP($E26,Work!$F$63:$R$71,4))</f>
        <v>0.5909090909090909</v>
      </c>
      <c r="G26" s="81">
        <f>(HLOOKUP(G$21,Work!$F$63:$R$71,5)+HLOOKUP(G$21,Work!$F$63:$R$71,4)*HLOOKUP($E26,Work!$F$63:$R$71,2))/(1-HLOOKUP(G$21,Work!$F$63:$R$71,4)*HLOOKUP($E26,Work!$F$63:$R$71,4))</f>
        <v>0.5909090909090909</v>
      </c>
      <c r="H26" s="81">
        <f>(HLOOKUP(H$21,Work!$F$63:$R$71,5)+HLOOKUP(H$21,Work!$F$63:$R$71,4)*HLOOKUP($E26,Work!$F$63:$R$71,2))/(1-HLOOKUP(H$21,Work!$F$63:$R$71,4)*HLOOKUP($E26,Work!$F$63:$R$71,4))</f>
        <v>0.5719557195571956</v>
      </c>
      <c r="I26" s="81">
        <f>(HLOOKUP(I$21,Work!$F$63:$R$71,5)+HLOOKUP(I$21,Work!$F$63:$R$71,4)*HLOOKUP($E26,Work!$F$63:$R$71,2))/(1-HLOOKUP(I$21,Work!$F$63:$R$71,4)*HLOOKUP($E26,Work!$F$63:$R$71,4))</f>
        <v>0.48339483394833943</v>
      </c>
      <c r="J26" s="81">
        <f>(HLOOKUP(J$21,Work!$F$63:$R$71,5)+HLOOKUP(J$21,Work!$F$63:$R$71,4)*HLOOKUP($E26,Work!$F$63:$R$71,2))/(1-HLOOKUP(J$21,Work!$F$63:$R$71,4)*HLOOKUP($E26,Work!$F$63:$R$71,4))</f>
        <v>0.4526315789473685</v>
      </c>
      <c r="K26" s="81">
        <f>(HLOOKUP(K$21,Work!$F$63:$R$71,5)+HLOOKUP(K$21,Work!$F$63:$R$71,4)*HLOOKUP($E26,Work!$F$63:$R$71,2))/(1-HLOOKUP(K$21,Work!$F$63:$R$71,4)*HLOOKUP($E26,Work!$F$63:$R$71,4))</f>
        <v>0.3561643835616439</v>
      </c>
      <c r="L26" s="81">
        <f>(HLOOKUP(L$21,Work!$F$63:$R$71,5)+HLOOKUP(L$21,Work!$F$63:$R$71,4)*HLOOKUP($E26,Work!$F$63:$R$71,2))/(1-HLOOKUP(L$21,Work!$F$63:$R$71,4)*HLOOKUP($E26,Work!$F$63:$R$71,4))</f>
        <v>0.28445747800586507</v>
      </c>
      <c r="M26" s="81">
        <f>(HLOOKUP(M$21,Work!$F$63:$R$71,5)+HLOOKUP(M$21,Work!$F$63:$R$71,4)*HLOOKUP($E26,Work!$F$63:$R$71,2))/(1-HLOOKUP(M$21,Work!$F$63:$R$71,4)*HLOOKUP($E26,Work!$F$63:$R$71,4))</f>
        <v>0.2</v>
      </c>
      <c r="N26" s="81">
        <f>(HLOOKUP(N$21,Work!$F$63:$R$71,5)+HLOOKUP(N$21,Work!$F$63:$R$71,4)*HLOOKUP($E26,Work!$F$63:$R$71,2))/(1-HLOOKUP(N$21,Work!$F$63:$R$71,4)*HLOOKUP($E26,Work!$F$63:$R$71,4))</f>
        <v>0.1436031331592689</v>
      </c>
      <c r="O26" s="81">
        <f>(HLOOKUP(O$21,Work!$F$63:$R$71,5)+HLOOKUP(O$21,Work!$F$63:$R$71,4)*HLOOKUP($E26,Work!$F$63:$R$71,2))/(1-HLOOKUP(O$21,Work!$F$63:$R$71,4)*HLOOKUP($E26,Work!$F$63:$R$71,4))</f>
        <v>0.1436031331592689</v>
      </c>
      <c r="P26" s="81">
        <f>(HLOOKUP(P$21,Work!$F$63:$R$71,5)+HLOOKUP(P$21,Work!$F$63:$R$71,4)*HLOOKUP($E26,Work!$F$63:$R$71,2))/(1-HLOOKUP(P$21,Work!$F$63:$R$71,4)*HLOOKUP($E26,Work!$F$63:$R$71,4))</f>
        <v>0.0693069306930693</v>
      </c>
      <c r="Q26" s="81">
        <f>(HLOOKUP(Q$21,Work!$F$63:$R$71,5)+HLOOKUP(Q$21,Work!$F$63:$R$71,4)*HLOOKUP($E26,Work!$F$63:$R$71,2))/(1-HLOOKUP(Q$21,Work!$F$63:$R$71,4)*HLOOKUP($E26,Work!$F$63:$R$71,4))</f>
        <v>0.06569343065693431</v>
      </c>
      <c r="R26" s="82">
        <f>(HLOOKUP(R$21,Work!$F$63:$R$71,5)+HLOOKUP(R$21,Work!$F$63:$R$71,4)*HLOOKUP($E26,Work!$F$63:$R$71,2))/(1-HLOOKUP(R$21,Work!$F$63:$R$71,4)*HLOOKUP($E26,Work!$F$63:$R$71,4))</f>
        <v>0</v>
      </c>
      <c r="S26" s="71"/>
      <c r="T26" s="71"/>
      <c r="U26" s="71"/>
    </row>
    <row r="27" spans="1:21" ht="13.5">
      <c r="A27" s="75"/>
      <c r="B27" s="75"/>
      <c r="C27" s="75"/>
      <c r="D27" s="76"/>
      <c r="E27" s="74">
        <v>6</v>
      </c>
      <c r="F27" s="80">
        <f>(HLOOKUP(F$21,Work!$F$63:$R$71,5)+HLOOKUP(F$21,Work!$F$63:$R$71,4)*HLOOKUP($E27,Work!$F$63:$R$71,2))/(1-HLOOKUP(F$21,Work!$F$63:$R$71,4)*HLOOKUP($E27,Work!$F$63:$R$71,4))</f>
        <v>0.6029411764705882</v>
      </c>
      <c r="G27" s="81">
        <f>(HLOOKUP(G$21,Work!$F$63:$R$71,5)+HLOOKUP(G$21,Work!$F$63:$R$71,4)*HLOOKUP($E27,Work!$F$63:$R$71,2))/(1-HLOOKUP(G$21,Work!$F$63:$R$71,4)*HLOOKUP($E27,Work!$F$63:$R$71,4))</f>
        <v>0.6029411764705882</v>
      </c>
      <c r="H27" s="81">
        <f>(HLOOKUP(H$21,Work!$F$63:$R$71,5)+HLOOKUP(H$21,Work!$F$63:$R$71,4)*HLOOKUP($E27,Work!$F$63:$R$71,2))/(1-HLOOKUP(H$21,Work!$F$63:$R$71,4)*HLOOKUP($E27,Work!$F$63:$R$71,4))</f>
        <v>0.583732057416268</v>
      </c>
      <c r="I27" s="81">
        <f>(HLOOKUP(I$21,Work!$F$63:$R$71,5)+HLOOKUP(I$21,Work!$F$63:$R$71,4)*HLOOKUP($E27,Work!$F$63:$R$71,2))/(1-HLOOKUP(I$21,Work!$F$63:$R$71,4)*HLOOKUP($E27,Work!$F$63:$R$71,4))</f>
        <v>0.49760765550239233</v>
      </c>
      <c r="J27" s="81">
        <f>(HLOOKUP(J$21,Work!$F$63:$R$71,5)+HLOOKUP(J$21,Work!$F$63:$R$71,4)*HLOOKUP($E27,Work!$F$63:$R$71,2))/(1-HLOOKUP(J$21,Work!$F$63:$R$71,4)*HLOOKUP($E27,Work!$F$63:$R$71,4))</f>
        <v>0.46575342465753433</v>
      </c>
      <c r="K27" s="81">
        <f>(HLOOKUP(K$21,Work!$F$63:$R$71,5)+HLOOKUP(K$21,Work!$F$63:$R$71,4)*HLOOKUP($E27,Work!$F$63:$R$71,2))/(1-HLOOKUP(K$21,Work!$F$63:$R$71,4)*HLOOKUP($E27,Work!$F$63:$R$71,4))</f>
        <v>0.37053571428571436</v>
      </c>
      <c r="L27" s="81">
        <f>(HLOOKUP(L$21,Work!$F$63:$R$71,5)+HLOOKUP(L$21,Work!$F$63:$R$71,4)*HLOOKUP($E27,Work!$F$63:$R$71,2))/(1-HLOOKUP(L$21,Work!$F$63:$R$71,4)*HLOOKUP($E27,Work!$F$63:$R$71,4))</f>
        <v>0.2934362934362934</v>
      </c>
      <c r="M27" s="81">
        <f>(HLOOKUP(M$21,Work!$F$63:$R$71,5)+HLOOKUP(M$21,Work!$F$63:$R$71,4)*HLOOKUP($E27,Work!$F$63:$R$71,2))/(1-HLOOKUP(M$21,Work!$F$63:$R$71,4)*HLOOKUP($E27,Work!$F$63:$R$71,4))</f>
        <v>0.20817843866171004</v>
      </c>
      <c r="N27" s="81">
        <f>(HLOOKUP(N$21,Work!$F$63:$R$71,5)+HLOOKUP(N$21,Work!$F$63:$R$71,4)*HLOOKUP($E27,Work!$F$63:$R$71,2))/(1-HLOOKUP(N$21,Work!$F$63:$R$71,4)*HLOOKUP($E27,Work!$F$63:$R$71,4))</f>
        <v>0.14878892733564011</v>
      </c>
      <c r="O27" s="81">
        <f>(HLOOKUP(O$21,Work!$F$63:$R$71,5)+HLOOKUP(O$21,Work!$F$63:$R$71,4)*HLOOKUP($E27,Work!$F$63:$R$71,2))/(1-HLOOKUP(O$21,Work!$F$63:$R$71,4)*HLOOKUP($E27,Work!$F$63:$R$71,4))</f>
        <v>0.14878892733564011</v>
      </c>
      <c r="P27" s="81">
        <f>(HLOOKUP(P$21,Work!$F$63:$R$71,5)+HLOOKUP(P$21,Work!$F$63:$R$71,4)*HLOOKUP($E27,Work!$F$63:$R$71,2))/(1-HLOOKUP(P$21,Work!$F$63:$R$71,4)*HLOOKUP($E27,Work!$F$63:$R$71,4))</f>
        <v>0.07236842105263158</v>
      </c>
      <c r="Q27" s="81">
        <f>(HLOOKUP(Q$21,Work!$F$63:$R$71,5)+HLOOKUP(Q$21,Work!$F$63:$R$71,4)*HLOOKUP($E27,Work!$F$63:$R$71,2))/(1-HLOOKUP(Q$21,Work!$F$63:$R$71,4)*HLOOKUP($E27,Work!$F$63:$R$71,4))</f>
        <v>0.06796116504854369</v>
      </c>
      <c r="R27" s="82">
        <f>(HLOOKUP(R$21,Work!$F$63:$R$71,5)+HLOOKUP(R$21,Work!$F$63:$R$71,4)*HLOOKUP($E27,Work!$F$63:$R$71,2))/(1-HLOOKUP(R$21,Work!$F$63:$R$71,4)*HLOOKUP($E27,Work!$F$63:$R$71,4))</f>
        <v>0</v>
      </c>
      <c r="S27" s="71"/>
      <c r="T27" s="71"/>
      <c r="U27" s="71"/>
    </row>
    <row r="28" spans="1:21" ht="13.5">
      <c r="A28" s="75"/>
      <c r="B28" s="75"/>
      <c r="C28" s="75"/>
      <c r="D28" s="76"/>
      <c r="E28" s="74">
        <v>7</v>
      </c>
      <c r="F28" s="83">
        <f>(HLOOKUP(F$21,Work!$F$63:$R$71,5)+HLOOKUP(F$21,Work!$F$63:$R$71,4)*HLOOKUP($E28,Work!$F$63:$R$71,2))/(1-HLOOKUP(F$21,Work!$F$63:$R$71,4)*HLOOKUP($E28,Work!$F$63:$R$71,4))</f>
        <v>0.6707317073170732</v>
      </c>
      <c r="G28" s="84">
        <f>(HLOOKUP(G$21,Work!$F$63:$R$71,5)+HLOOKUP(G$21,Work!$F$63:$R$71,4)*HLOOKUP($E28,Work!$F$63:$R$71,2))/(1-HLOOKUP(G$21,Work!$F$63:$R$71,4)*HLOOKUP($E28,Work!$F$63:$R$71,4))</f>
        <v>0.6707317073170732</v>
      </c>
      <c r="H28" s="84">
        <f>(HLOOKUP(H$21,Work!$F$63:$R$71,5)+HLOOKUP(H$21,Work!$F$63:$R$71,4)*HLOOKUP($E28,Work!$F$63:$R$71,2))/(1-HLOOKUP(H$21,Work!$F$63:$R$71,4)*HLOOKUP($E28,Work!$F$63:$R$71,4))</f>
        <v>0.6509528585757273</v>
      </c>
      <c r="I28" s="84">
        <f>(HLOOKUP(I$21,Work!$F$63:$R$71,5)+HLOOKUP(I$21,Work!$F$63:$R$71,4)*HLOOKUP($E28,Work!$F$63:$R$71,2))/(1-HLOOKUP(I$21,Work!$F$63:$R$71,4)*HLOOKUP($E28,Work!$F$63:$R$71,4))</f>
        <v>0.5787362086258776</v>
      </c>
      <c r="J28" s="84">
        <f>(HLOOKUP(J$21,Work!$F$63:$R$71,5)+HLOOKUP(J$21,Work!$F$63:$R$71,4)*HLOOKUP($E28,Work!$F$63:$R$71,2))/(1-HLOOKUP(J$21,Work!$F$63:$R$71,4)*HLOOKUP($E28,Work!$F$63:$R$71,4))</f>
        <v>0.5425219941348973</v>
      </c>
      <c r="K28" s="84">
        <f>(HLOOKUP(K$21,Work!$F$63:$R$71,5)+HLOOKUP(K$21,Work!$F$63:$R$71,4)*HLOOKUP($E28,Work!$F$63:$R$71,2))/(1-HLOOKUP(K$21,Work!$F$63:$R$71,4)*HLOOKUP($E28,Work!$F$63:$R$71,4))</f>
        <v>0.4555984555984557</v>
      </c>
      <c r="L28" s="84">
        <f>(HLOOKUP(L$21,Work!$F$63:$R$71,5)+HLOOKUP(L$21,Work!$F$63:$R$71,4)*HLOOKUP($E28,Work!$F$63:$R$71,2))/(1-HLOOKUP(L$21,Work!$F$63:$R$71,4)*HLOOKUP($E28,Work!$F$63:$R$71,4))</f>
        <v>0.35048802129547474</v>
      </c>
      <c r="M28" s="84">
        <f>(HLOOKUP(M$21,Work!$F$63:$R$71,5)+HLOOKUP(M$21,Work!$F$63:$R$71,4)*HLOOKUP($E28,Work!$F$63:$R$71,2))/(1-HLOOKUP(M$21,Work!$F$63:$R$71,4)*HLOOKUP($E28,Work!$F$63:$R$71,4))</f>
        <v>0.2610581092801388</v>
      </c>
      <c r="N28" s="84">
        <f>(HLOOKUP(N$21,Work!$F$63:$R$71,5)+HLOOKUP(N$21,Work!$F$63:$R$71,4)*HLOOKUP($E28,Work!$F$63:$R$71,2))/(1-HLOOKUP(N$21,Work!$F$63:$R$71,4)*HLOOKUP($E28,Work!$F$63:$R$71,4))</f>
        <v>0.18340248962655603</v>
      </c>
      <c r="O28" s="84">
        <f>(HLOOKUP(O$21,Work!$F$63:$R$71,5)+HLOOKUP(O$21,Work!$F$63:$R$71,4)*HLOOKUP($E28,Work!$F$63:$R$71,2))/(1-HLOOKUP(O$21,Work!$F$63:$R$71,4)*HLOOKUP($E28,Work!$F$63:$R$71,4))</f>
        <v>0.18340248962655603</v>
      </c>
      <c r="P28" s="84">
        <f>(HLOOKUP(P$21,Work!$F$63:$R$71,5)+HLOOKUP(P$21,Work!$F$63:$R$71,4)*HLOOKUP($E28,Work!$F$63:$R$71,2))/(1-HLOOKUP(P$21,Work!$F$63:$R$71,4)*HLOOKUP($E28,Work!$F$63:$R$71,4))</f>
        <v>0.09324758842443728</v>
      </c>
      <c r="Q28" s="84">
        <f>(HLOOKUP(Q$21,Work!$F$63:$R$71,5)+HLOOKUP(Q$21,Work!$F$63:$R$71,4)*HLOOKUP($E28,Work!$F$63:$R$71,2))/(1-HLOOKUP(Q$21,Work!$F$63:$R$71,4)*HLOOKUP($E28,Work!$F$63:$R$71,4))</f>
        <v>0.08353221957040573</v>
      </c>
      <c r="R28" s="85">
        <f>(HLOOKUP(R$21,Work!$F$63:$R$71,5)+HLOOKUP(R$21,Work!$F$63:$R$71,4)*HLOOKUP($E28,Work!$F$63:$R$71,2))/(1-HLOOKUP(R$21,Work!$F$63:$R$71,4)*HLOOKUP($E28,Work!$F$63:$R$71,4))</f>
        <v>0</v>
      </c>
      <c r="S28" s="71"/>
      <c r="T28" s="71"/>
      <c r="U28" s="71"/>
    </row>
    <row r="29" spans="1:21" ht="13.5">
      <c r="A29" s="75"/>
      <c r="B29" s="75"/>
      <c r="C29" s="75"/>
      <c r="D29" s="76"/>
      <c r="E29" s="74">
        <v>8</v>
      </c>
      <c r="F29" s="83">
        <f>(HLOOKUP(F$21,Work!$F$63:$R$71,5)+HLOOKUP(F$21,Work!$F$63:$R$71,4)*HLOOKUP($E29,Work!$F$63:$R$71,2))/(1-HLOOKUP(F$21,Work!$F$63:$R$71,4)*HLOOKUP($E29,Work!$F$63:$R$71,4))</f>
        <v>0.686046511627907</v>
      </c>
      <c r="G29" s="84">
        <f>(HLOOKUP(G$21,Work!$F$63:$R$71,5)+HLOOKUP(G$21,Work!$F$63:$R$71,4)*HLOOKUP($E29,Work!$F$63:$R$71,2))/(1-HLOOKUP(G$21,Work!$F$63:$R$71,4)*HLOOKUP($E29,Work!$F$63:$R$71,4))</f>
        <v>0.686046511627907</v>
      </c>
      <c r="H29" s="84">
        <f>(HLOOKUP(H$21,Work!$F$63:$R$71,5)+HLOOKUP(H$21,Work!$F$63:$R$71,4)*HLOOKUP($E29,Work!$F$63:$R$71,2))/(1-HLOOKUP(H$21,Work!$F$63:$R$71,4)*HLOOKUP($E29,Work!$F$63:$R$71,4))</f>
        <v>0.666347075743049</v>
      </c>
      <c r="I29" s="84">
        <f>(HLOOKUP(I$21,Work!$F$63:$R$71,5)+HLOOKUP(I$21,Work!$F$63:$R$71,4)*HLOOKUP($E29,Work!$F$63:$R$71,2))/(1-HLOOKUP(I$21,Work!$F$63:$R$71,4)*HLOOKUP($E29,Work!$F$63:$R$71,4))</f>
        <v>0.5973154362416108</v>
      </c>
      <c r="J29" s="84">
        <f>(HLOOKUP(J$21,Work!$F$63:$R$71,5)+HLOOKUP(J$21,Work!$F$63:$R$71,4)*HLOOKUP($E29,Work!$F$63:$R$71,2))/(1-HLOOKUP(J$21,Work!$F$63:$R$71,4)*HLOOKUP($E29,Work!$F$63:$R$71,4))</f>
        <v>0.5605633802816901</v>
      </c>
      <c r="K29" s="84">
        <f>(HLOOKUP(K$21,Work!$F$63:$R$71,5)+HLOOKUP(K$21,Work!$F$63:$R$71,4)*HLOOKUP($E29,Work!$F$63:$R$71,2))/(1-HLOOKUP(K$21,Work!$F$63:$R$71,4)*HLOOKUP($E29,Work!$F$63:$R$71,4))</f>
        <v>0.47583643122676583</v>
      </c>
      <c r="L29" s="84">
        <f>(HLOOKUP(L$21,Work!$F$63:$R$71,5)+HLOOKUP(L$21,Work!$F$63:$R$71,4)*HLOOKUP($E29,Work!$F$63:$R$71,2))/(1-HLOOKUP(L$21,Work!$F$63:$R$71,4)*HLOOKUP($E29,Work!$F$63:$R$71,4))</f>
        <v>0.36513443191673894</v>
      </c>
      <c r="M29" s="84">
        <f>(HLOOKUP(M$21,Work!$F$63:$R$71,5)+HLOOKUP(M$21,Work!$F$63:$R$71,4)*HLOOKUP($E29,Work!$F$63:$R$71,2))/(1-HLOOKUP(M$21,Work!$F$63:$R$71,4)*HLOOKUP($E29,Work!$F$63:$R$71,4))</f>
        <v>0.2748936170212766</v>
      </c>
      <c r="N29" s="84">
        <f>(HLOOKUP(N$21,Work!$F$63:$R$71,5)+HLOOKUP(N$21,Work!$F$63:$R$71,4)*HLOOKUP($E29,Work!$F$63:$R$71,2))/(1-HLOOKUP(N$21,Work!$F$63:$R$71,4)*HLOOKUP($E29,Work!$F$63:$R$71,4))</f>
        <v>0.19278096800656275</v>
      </c>
      <c r="O29" s="84">
        <f>(HLOOKUP(O$21,Work!$F$63:$R$71,5)+HLOOKUP(O$21,Work!$F$63:$R$71,4)*HLOOKUP($E29,Work!$F$63:$R$71,2))/(1-HLOOKUP(O$21,Work!$F$63:$R$71,4)*HLOOKUP($E29,Work!$F$63:$R$71,4))</f>
        <v>0.19278096800656275</v>
      </c>
      <c r="P29" s="84">
        <f>(HLOOKUP(P$21,Work!$F$63:$R$71,5)+HLOOKUP(P$21,Work!$F$63:$R$71,4)*HLOOKUP($E29,Work!$F$63:$R$71,2))/(1-HLOOKUP(P$21,Work!$F$63:$R$71,4)*HLOOKUP($E29,Work!$F$63:$R$71,4))</f>
        <v>0.09904153354632587</v>
      </c>
      <c r="Q29" s="84">
        <f>(HLOOKUP(Q$21,Work!$F$63:$R$71,5)+HLOOKUP(Q$21,Work!$F$63:$R$71,4)*HLOOKUP($E29,Work!$F$63:$R$71,2))/(1-HLOOKUP(Q$21,Work!$F$63:$R$71,4)*HLOOKUP($E29,Work!$F$63:$R$71,4))</f>
        <v>0.08788598574821853</v>
      </c>
      <c r="R29" s="85">
        <f>(HLOOKUP(R$21,Work!$F$63:$R$71,5)+HLOOKUP(R$21,Work!$F$63:$R$71,4)*HLOOKUP($E29,Work!$F$63:$R$71,2))/(1-HLOOKUP(R$21,Work!$F$63:$R$71,4)*HLOOKUP($E29,Work!$F$63:$R$71,4))</f>
        <v>0</v>
      </c>
      <c r="S29" s="71"/>
      <c r="T29" s="71"/>
      <c r="U29" s="71"/>
    </row>
    <row r="30" spans="1:21" ht="13.5">
      <c r="A30" s="75"/>
      <c r="B30" s="75"/>
      <c r="C30" s="75"/>
      <c r="D30" s="76"/>
      <c r="E30" s="74">
        <v>9</v>
      </c>
      <c r="F30" s="80">
        <f>(HLOOKUP(F$21,Work!$F$63:$R$71,5)+HLOOKUP(F$21,Work!$F$63:$R$71,4)*HLOOKUP($E30,Work!$F$63:$R$71,2))/(1-HLOOKUP(F$21,Work!$F$63:$R$71,4)*HLOOKUP($E30,Work!$F$63:$R$71,4))</f>
        <v>0.7127659574468085</v>
      </c>
      <c r="G30" s="81">
        <f>(HLOOKUP(G$21,Work!$F$63:$R$71,5)+HLOOKUP(G$21,Work!$F$63:$R$71,4)*HLOOKUP($E30,Work!$F$63:$R$71,2))/(1-HLOOKUP(G$21,Work!$F$63:$R$71,4)*HLOOKUP($E30,Work!$F$63:$R$71,4))</f>
        <v>0.7127659574468085</v>
      </c>
      <c r="H30" s="81">
        <f>(HLOOKUP(H$21,Work!$F$63:$R$71,5)+HLOOKUP(H$21,Work!$F$63:$R$71,4)*HLOOKUP($E30,Work!$F$63:$R$71,2))/(1-HLOOKUP(H$21,Work!$F$63:$R$71,4)*HLOOKUP($E30,Work!$F$63:$R$71,4))</f>
        <v>0.6933920704845815</v>
      </c>
      <c r="I30" s="81">
        <f>(HLOOKUP(I$21,Work!$F$63:$R$71,5)+HLOOKUP(I$21,Work!$F$63:$R$71,4)*HLOOKUP($E30,Work!$F$63:$R$71,2))/(1-HLOOKUP(I$21,Work!$F$63:$R$71,4)*HLOOKUP($E30,Work!$F$63:$R$71,4))</f>
        <v>0.6299559471365639</v>
      </c>
      <c r="J30" s="81">
        <f>(HLOOKUP(J$21,Work!$F$63:$R$71,5)+HLOOKUP(J$21,Work!$F$63:$R$71,4)*HLOOKUP($E30,Work!$F$63:$R$71,2))/(1-HLOOKUP(J$21,Work!$F$63:$R$71,4)*HLOOKUP($E30,Work!$F$63:$R$71,4))</f>
        <v>0.5926892950391646</v>
      </c>
      <c r="K30" s="81">
        <f>(HLOOKUP(K$21,Work!$F$63:$R$71,5)+HLOOKUP(K$21,Work!$F$63:$R$71,4)*HLOOKUP($E30,Work!$F$63:$R$71,2))/(1-HLOOKUP(K$21,Work!$F$63:$R$71,4)*HLOOKUP($E30,Work!$F$63:$R$71,4))</f>
        <v>0.5121107266435987</v>
      </c>
      <c r="L30" s="81">
        <f>(HLOOKUP(L$21,Work!$F$63:$R$71,5)+HLOOKUP(L$21,Work!$F$63:$R$71,4)*HLOOKUP($E30,Work!$F$63:$R$71,2))/(1-HLOOKUP(L$21,Work!$F$63:$R$71,4)*HLOOKUP($E30,Work!$F$63:$R$71,4))</f>
        <v>0.39253112033195026</v>
      </c>
      <c r="M30" s="81">
        <f>(HLOOKUP(M$21,Work!$F$63:$R$71,5)+HLOOKUP(M$21,Work!$F$63:$R$71,4)*HLOOKUP($E30,Work!$F$63:$R$71,2))/(1-HLOOKUP(M$21,Work!$F$63:$R$71,4)*HLOOKUP($E30,Work!$F$63:$R$71,4))</f>
        <v>0.30106644790812137</v>
      </c>
      <c r="N30" s="81">
        <f>(HLOOKUP(N$21,Work!$F$63:$R$71,5)+HLOOKUP(N$21,Work!$F$63:$R$71,4)*HLOOKUP($E30,Work!$F$63:$R$71,2))/(1-HLOOKUP(N$21,Work!$F$63:$R$71,4)*HLOOKUP($E30,Work!$F$63:$R$71,4))</f>
        <v>0.21090617481956697</v>
      </c>
      <c r="O30" s="81">
        <f>(HLOOKUP(O$21,Work!$F$63:$R$71,5)+HLOOKUP(O$21,Work!$F$63:$R$71,4)*HLOOKUP($E30,Work!$F$63:$R$71,2))/(1-HLOOKUP(O$21,Work!$F$63:$R$71,4)*HLOOKUP($E30,Work!$F$63:$R$71,4))</f>
        <v>0.21090617481956697</v>
      </c>
      <c r="P30" s="81">
        <f>(HLOOKUP(P$21,Work!$F$63:$R$71,5)+HLOOKUP(P$21,Work!$F$63:$R$71,4)*HLOOKUP($E30,Work!$F$63:$R$71,2))/(1-HLOOKUP(P$21,Work!$F$63:$R$71,4)*HLOOKUP($E30,Work!$F$63:$R$71,4))</f>
        <v>0.11041009463722397</v>
      </c>
      <c r="Q30" s="81">
        <f>(HLOOKUP(Q$21,Work!$F$63:$R$71,5)+HLOOKUP(Q$21,Work!$F$63:$R$71,4)*HLOOKUP($E30,Work!$F$63:$R$71,2))/(1-HLOOKUP(Q$21,Work!$F$63:$R$71,4)*HLOOKUP($E30,Work!$F$63:$R$71,4))</f>
        <v>0.09647058823529411</v>
      </c>
      <c r="R30" s="82">
        <f>(HLOOKUP(R$21,Work!$F$63:$R$71,5)+HLOOKUP(R$21,Work!$F$63:$R$71,4)*HLOOKUP($E30,Work!$F$63:$R$71,2))/(1-HLOOKUP(R$21,Work!$F$63:$R$71,4)*HLOOKUP($E30,Work!$F$63:$R$71,4))</f>
        <v>0</v>
      </c>
      <c r="S30" s="71"/>
      <c r="T30" s="71"/>
      <c r="U30" s="71"/>
    </row>
    <row r="31" spans="1:21" ht="13.5">
      <c r="A31" s="75"/>
      <c r="B31" s="75"/>
      <c r="C31" s="75"/>
      <c r="D31" s="76"/>
      <c r="E31" s="74" t="s">
        <v>2</v>
      </c>
      <c r="F31" s="80">
        <f>(HLOOKUP(F$21,Work!$F$63:$R$71,5)+HLOOKUP(F$21,Work!$F$63:$R$71,4)*HLOOKUP($E31,Work!$F$63:$R$71,2))/(1-HLOOKUP(F$21,Work!$F$63:$R$71,4)*HLOOKUP($E31,Work!$F$63:$R$71,4))</f>
        <v>0.7127659574468085</v>
      </c>
      <c r="G31" s="81">
        <f>(HLOOKUP(G$21,Work!$F$63:$R$71,5)+HLOOKUP(G$21,Work!$F$63:$R$71,4)*HLOOKUP($E31,Work!$F$63:$R$71,2))/(1-HLOOKUP(G$21,Work!$F$63:$R$71,4)*HLOOKUP($E31,Work!$F$63:$R$71,4))</f>
        <v>0.7127659574468085</v>
      </c>
      <c r="H31" s="81">
        <f>(HLOOKUP(H$21,Work!$F$63:$R$71,5)+HLOOKUP(H$21,Work!$F$63:$R$71,4)*HLOOKUP($E31,Work!$F$63:$R$71,2))/(1-HLOOKUP(H$21,Work!$F$63:$R$71,4)*HLOOKUP($E31,Work!$F$63:$R$71,4))</f>
        <v>0.6933920704845815</v>
      </c>
      <c r="I31" s="81">
        <f>(HLOOKUP(I$21,Work!$F$63:$R$71,5)+HLOOKUP(I$21,Work!$F$63:$R$71,4)*HLOOKUP($E31,Work!$F$63:$R$71,2))/(1-HLOOKUP(I$21,Work!$F$63:$R$71,4)*HLOOKUP($E31,Work!$F$63:$R$71,4))</f>
        <v>0.6299559471365639</v>
      </c>
      <c r="J31" s="81">
        <f>(HLOOKUP(J$21,Work!$F$63:$R$71,5)+HLOOKUP(J$21,Work!$F$63:$R$71,4)*HLOOKUP($E31,Work!$F$63:$R$71,2))/(1-HLOOKUP(J$21,Work!$F$63:$R$71,4)*HLOOKUP($E31,Work!$F$63:$R$71,4))</f>
        <v>0.5926892950391646</v>
      </c>
      <c r="K31" s="81">
        <f>(HLOOKUP(K$21,Work!$F$63:$R$71,5)+HLOOKUP(K$21,Work!$F$63:$R$71,4)*HLOOKUP($E31,Work!$F$63:$R$71,2))/(1-HLOOKUP(K$21,Work!$F$63:$R$71,4)*HLOOKUP($E31,Work!$F$63:$R$71,4))</f>
        <v>0.5121107266435987</v>
      </c>
      <c r="L31" s="81">
        <f>(HLOOKUP(L$21,Work!$F$63:$R$71,5)+HLOOKUP(L$21,Work!$F$63:$R$71,4)*HLOOKUP($E31,Work!$F$63:$R$71,2))/(1-HLOOKUP(L$21,Work!$F$63:$R$71,4)*HLOOKUP($E31,Work!$F$63:$R$71,4))</f>
        <v>0.39253112033195026</v>
      </c>
      <c r="M31" s="81">
        <f>(HLOOKUP(M$21,Work!$F$63:$R$71,5)+HLOOKUP(M$21,Work!$F$63:$R$71,4)*HLOOKUP($E31,Work!$F$63:$R$71,2))/(1-HLOOKUP(M$21,Work!$F$63:$R$71,4)*HLOOKUP($E31,Work!$F$63:$R$71,4))</f>
        <v>0.30106644790812137</v>
      </c>
      <c r="N31" s="81">
        <f>(HLOOKUP(N$21,Work!$F$63:$R$71,5)+HLOOKUP(N$21,Work!$F$63:$R$71,4)*HLOOKUP($E31,Work!$F$63:$R$71,2))/(1-HLOOKUP(N$21,Work!$F$63:$R$71,4)*HLOOKUP($E31,Work!$F$63:$R$71,4))</f>
        <v>0.21090617481956697</v>
      </c>
      <c r="O31" s="81">
        <f>(HLOOKUP(O$21,Work!$F$63:$R$71,5)+HLOOKUP(O$21,Work!$F$63:$R$71,4)*HLOOKUP($E31,Work!$F$63:$R$71,2))/(1-HLOOKUP(O$21,Work!$F$63:$R$71,4)*HLOOKUP($E31,Work!$F$63:$R$71,4))</f>
        <v>0.21090617481956697</v>
      </c>
      <c r="P31" s="81">
        <f>(HLOOKUP(P$21,Work!$F$63:$R$71,5)+HLOOKUP(P$21,Work!$F$63:$R$71,4)*HLOOKUP($E31,Work!$F$63:$R$71,2))/(1-HLOOKUP(P$21,Work!$F$63:$R$71,4)*HLOOKUP($E31,Work!$F$63:$R$71,4))</f>
        <v>0.11041009463722397</v>
      </c>
      <c r="Q31" s="81">
        <f>(HLOOKUP(Q$21,Work!$F$63:$R$71,5)+HLOOKUP(Q$21,Work!$F$63:$R$71,4)*HLOOKUP($E31,Work!$F$63:$R$71,2))/(1-HLOOKUP(Q$21,Work!$F$63:$R$71,4)*HLOOKUP($E31,Work!$F$63:$R$71,4))</f>
        <v>0.09647058823529411</v>
      </c>
      <c r="R31" s="82">
        <f>(HLOOKUP(R$21,Work!$F$63:$R$71,5)+HLOOKUP(R$21,Work!$F$63:$R$71,4)*HLOOKUP($E31,Work!$F$63:$R$71,2))/(1-HLOOKUP(R$21,Work!$F$63:$R$71,4)*HLOOKUP($E31,Work!$F$63:$R$71,4))</f>
        <v>0</v>
      </c>
      <c r="S31" s="71"/>
      <c r="T31" s="71"/>
      <c r="U31" s="71"/>
    </row>
    <row r="32" spans="1:21" ht="13.5">
      <c r="A32" s="75"/>
      <c r="B32" s="75"/>
      <c r="C32" s="75"/>
      <c r="D32" s="76"/>
      <c r="E32" s="74" t="s">
        <v>3</v>
      </c>
      <c r="F32" s="83">
        <f>(HLOOKUP(F$21,Work!$F$63:$R$71,5)+HLOOKUP(F$21,Work!$F$63:$R$71,4)*HLOOKUP($E32,Work!$F$63:$R$71,2))/(1-HLOOKUP(F$21,Work!$F$63:$R$71,4)*HLOOKUP($E32,Work!$F$63:$R$71,4))</f>
        <v>0.73</v>
      </c>
      <c r="G32" s="84">
        <f>(HLOOKUP(G$21,Work!$F$63:$R$71,5)+HLOOKUP(G$21,Work!$F$63:$R$71,4)*HLOOKUP($E32,Work!$F$63:$R$71,2))/(1-HLOOKUP(G$21,Work!$F$63:$R$71,4)*HLOOKUP($E32,Work!$F$63:$R$71,4))</f>
        <v>0.73</v>
      </c>
      <c r="H32" s="84">
        <f>(HLOOKUP(H$21,Work!$F$63:$R$71,5)+HLOOKUP(H$21,Work!$F$63:$R$71,4)*HLOOKUP($E32,Work!$F$63:$R$71,2))/(1-HLOOKUP(H$21,Work!$F$63:$R$71,4)*HLOOKUP($E32,Work!$F$63:$R$71,4))</f>
        <v>0.7109634551495017</v>
      </c>
      <c r="I32" s="84">
        <f>(HLOOKUP(I$21,Work!$F$63:$R$71,5)+HLOOKUP(I$21,Work!$F$63:$R$71,4)*HLOOKUP($E32,Work!$F$63:$R$71,2))/(1-HLOOKUP(I$21,Work!$F$63:$R$71,4)*HLOOKUP($E32,Work!$F$63:$R$71,4))</f>
        <v>0.6511627906976745</v>
      </c>
      <c r="J32" s="84">
        <f>(HLOOKUP(J$21,Work!$F$63:$R$71,5)+HLOOKUP(J$21,Work!$F$63:$R$71,4)*HLOOKUP($E32,Work!$F$63:$R$71,2))/(1-HLOOKUP(J$21,Work!$F$63:$R$71,4)*HLOOKUP($E32,Work!$F$63:$R$71,4))</f>
        <v>0.613861386138614</v>
      </c>
      <c r="K32" s="84">
        <f>(HLOOKUP(K$21,Work!$F$63:$R$71,5)+HLOOKUP(K$21,Work!$F$63:$R$71,4)*HLOOKUP($E32,Work!$F$63:$R$71,2))/(1-HLOOKUP(K$21,Work!$F$63:$R$71,4)*HLOOKUP($E32,Work!$F$63:$R$71,4))</f>
        <v>0.5361842105263158</v>
      </c>
      <c r="L32" s="84">
        <f>(HLOOKUP(L$21,Work!$F$63:$R$71,5)+HLOOKUP(L$21,Work!$F$63:$R$71,4)*HLOOKUP($E32,Work!$F$63:$R$71,2))/(1-HLOOKUP(L$21,Work!$F$63:$R$71,4)*HLOOKUP($E32,Work!$F$63:$R$71,4))</f>
        <v>0.41157556270096457</v>
      </c>
      <c r="M32" s="84">
        <f>(HLOOKUP(M$21,Work!$F$63:$R$71,5)+HLOOKUP(M$21,Work!$F$63:$R$71,4)*HLOOKUP($E32,Work!$F$63:$R$71,2))/(1-HLOOKUP(M$21,Work!$F$63:$R$71,4)*HLOOKUP($E32,Work!$F$63:$R$71,4))</f>
        <v>0.31948881789137384</v>
      </c>
      <c r="N32" s="84">
        <f>(HLOOKUP(N$21,Work!$F$63:$R$71,5)+HLOOKUP(N$21,Work!$F$63:$R$71,4)*HLOOKUP($E32,Work!$F$63:$R$71,2))/(1-HLOOKUP(N$21,Work!$F$63:$R$71,4)*HLOOKUP($E32,Work!$F$63:$R$71,4))</f>
        <v>0.22397476340694006</v>
      </c>
      <c r="O32" s="84">
        <f>(HLOOKUP(O$21,Work!$F$63:$R$71,5)+HLOOKUP(O$21,Work!$F$63:$R$71,4)*HLOOKUP($E32,Work!$F$63:$R$71,2))/(1-HLOOKUP(O$21,Work!$F$63:$R$71,4)*HLOOKUP($E32,Work!$F$63:$R$71,4))</f>
        <v>0.22397476340694006</v>
      </c>
      <c r="P32" s="84">
        <f>(HLOOKUP(P$21,Work!$F$63:$R$71,5)+HLOOKUP(P$21,Work!$F$63:$R$71,4)*HLOOKUP($E32,Work!$F$63:$R$71,2))/(1-HLOOKUP(P$21,Work!$F$63:$R$71,4)*HLOOKUP($E32,Work!$F$63:$R$71,4))</f>
        <v>0.11875</v>
      </c>
      <c r="Q32" s="84">
        <f>(HLOOKUP(Q$21,Work!$F$63:$R$71,5)+HLOOKUP(Q$21,Work!$F$63:$R$71,4)*HLOOKUP($E32,Work!$F$63:$R$71,2))/(1-HLOOKUP(Q$21,Work!$F$63:$R$71,4)*HLOOKUP($E32,Work!$F$63:$R$71,4))</f>
        <v>0.102803738317757</v>
      </c>
      <c r="R32" s="85">
        <f>(HLOOKUP(R$21,Work!$F$63:$R$71,5)+HLOOKUP(R$21,Work!$F$63:$R$71,4)*HLOOKUP($E32,Work!$F$63:$R$71,2))/(1-HLOOKUP(R$21,Work!$F$63:$R$71,4)*HLOOKUP($E32,Work!$F$63:$R$71,4))</f>
        <v>0</v>
      </c>
      <c r="S32" s="71"/>
      <c r="T32" s="71"/>
      <c r="U32" s="71"/>
    </row>
    <row r="33" spans="1:21" ht="13.5">
      <c r="A33" s="75"/>
      <c r="B33" s="75"/>
      <c r="C33" s="75"/>
      <c r="D33" s="76"/>
      <c r="E33" s="74" t="s">
        <v>4</v>
      </c>
      <c r="F33" s="83">
        <f>(HLOOKUP(F$21,Work!$F$63:$R$71,5)+HLOOKUP(F$21,Work!$F$63:$R$71,4)*HLOOKUP($E33,Work!$F$63:$R$71,2))/(1-HLOOKUP(F$21,Work!$F$63:$R$71,4)*HLOOKUP($E33,Work!$F$63:$R$71,4))</f>
        <v>0.7352941176470588</v>
      </c>
      <c r="G33" s="84">
        <f>(HLOOKUP(G$21,Work!$F$63:$R$71,5)+HLOOKUP(G$21,Work!$F$63:$R$71,4)*HLOOKUP($E33,Work!$F$63:$R$71,2))/(1-HLOOKUP(G$21,Work!$F$63:$R$71,4)*HLOOKUP($E33,Work!$F$63:$R$71,4))</f>
        <v>0.7352941176470588</v>
      </c>
      <c r="H33" s="84">
        <f>(HLOOKUP(H$21,Work!$F$63:$R$71,5)+HLOOKUP(H$21,Work!$F$63:$R$71,4)*HLOOKUP($E33,Work!$F$63:$R$71,2))/(1-HLOOKUP(H$21,Work!$F$63:$R$71,4)*HLOOKUP($E33,Work!$F$63:$R$71,4))</f>
        <v>0.7163814180929094</v>
      </c>
      <c r="I33" s="84">
        <f>(HLOOKUP(I$21,Work!$F$63:$R$71,5)+HLOOKUP(I$21,Work!$F$63:$R$71,4)*HLOOKUP($E33,Work!$F$63:$R$71,2))/(1-HLOOKUP(I$21,Work!$F$63:$R$71,4)*HLOOKUP($E33,Work!$F$63:$R$71,4))</f>
        <v>0.6577017114914424</v>
      </c>
      <c r="J33" s="84">
        <f>(HLOOKUP(J$21,Work!$F$63:$R$71,5)+HLOOKUP(J$21,Work!$F$63:$R$71,4)*HLOOKUP($E33,Work!$F$63:$R$71,2))/(1-HLOOKUP(J$21,Work!$F$63:$R$71,4)*HLOOKUP($E33,Work!$F$63:$R$71,4))</f>
        <v>0.6204379562043797</v>
      </c>
      <c r="K33" s="84">
        <f>(HLOOKUP(K$21,Work!$F$63:$R$71,5)+HLOOKUP(K$21,Work!$F$63:$R$71,4)*HLOOKUP($E33,Work!$F$63:$R$71,2))/(1-HLOOKUP(K$21,Work!$F$63:$R$71,4)*HLOOKUP($E33,Work!$F$63:$R$71,4))</f>
        <v>0.5436893203883496</v>
      </c>
      <c r="L33" s="84">
        <f>(HLOOKUP(L$21,Work!$F$63:$R$71,5)+HLOOKUP(L$21,Work!$F$63:$R$71,4)*HLOOKUP($E33,Work!$F$63:$R$71,2))/(1-HLOOKUP(L$21,Work!$F$63:$R$71,4)*HLOOKUP($E33,Work!$F$63:$R$71,4))</f>
        <v>0.41766109785202865</v>
      </c>
      <c r="M33" s="84">
        <f>(HLOOKUP(M$21,Work!$F$63:$R$71,5)+HLOOKUP(M$21,Work!$F$63:$R$71,4)*HLOOKUP($E33,Work!$F$63:$R$71,2))/(1-HLOOKUP(M$21,Work!$F$63:$R$71,4)*HLOOKUP($E33,Work!$F$63:$R$71,4))</f>
        <v>0.32541567695962</v>
      </c>
      <c r="N33" s="84">
        <f>(HLOOKUP(N$21,Work!$F$63:$R$71,5)+HLOOKUP(N$21,Work!$F$63:$R$71,4)*HLOOKUP($E33,Work!$F$63:$R$71,2))/(1-HLOOKUP(N$21,Work!$F$63:$R$71,4)*HLOOKUP($E33,Work!$F$63:$R$71,4))</f>
        <v>0.22823529411764706</v>
      </c>
      <c r="O33" s="84">
        <f>(HLOOKUP(O$21,Work!$F$63:$R$71,5)+HLOOKUP(O$21,Work!$F$63:$R$71,4)*HLOOKUP($E33,Work!$F$63:$R$71,2))/(1-HLOOKUP(O$21,Work!$F$63:$R$71,4)*HLOOKUP($E33,Work!$F$63:$R$71,4))</f>
        <v>0.22823529411764706</v>
      </c>
      <c r="P33" s="84">
        <f>(HLOOKUP(P$21,Work!$F$63:$R$71,5)+HLOOKUP(P$21,Work!$F$63:$R$71,4)*HLOOKUP($E33,Work!$F$63:$R$71,2))/(1-HLOOKUP(P$21,Work!$F$63:$R$71,4)*HLOOKUP($E33,Work!$F$63:$R$71,4))</f>
        <v>0.12149532710280374</v>
      </c>
      <c r="Q33" s="84">
        <f>(HLOOKUP(Q$21,Work!$F$63:$R$71,5)+HLOOKUP(Q$21,Work!$F$63:$R$71,4)*HLOOKUP($E33,Work!$F$63:$R$71,2))/(1-HLOOKUP(Q$21,Work!$F$63:$R$71,4)*HLOOKUP($E33,Work!$F$63:$R$71,4))</f>
        <v>0.10489510489510488</v>
      </c>
      <c r="R33" s="85">
        <f>(HLOOKUP(R$21,Work!$F$63:$R$71,5)+HLOOKUP(R$21,Work!$F$63:$R$71,4)*HLOOKUP($E33,Work!$F$63:$R$71,2))/(1-HLOOKUP(R$21,Work!$F$63:$R$71,4)*HLOOKUP($E33,Work!$F$63:$R$71,4))</f>
        <v>0</v>
      </c>
      <c r="S33" s="71"/>
      <c r="T33" s="71"/>
      <c r="U33" s="71"/>
    </row>
    <row r="34" spans="1:21" ht="13.5">
      <c r="A34" s="75"/>
      <c r="B34" s="75"/>
      <c r="C34" s="75"/>
      <c r="D34" s="76"/>
      <c r="E34" s="74" t="s">
        <v>5</v>
      </c>
      <c r="F34" s="86">
        <f>(HLOOKUP(F$21,Work!$F$63:$R$71,5)+HLOOKUP(F$21,Work!$F$63:$R$71,4)*HLOOKUP($E34,Work!$F$63:$R$71,2))/(1-HLOOKUP(F$21,Work!$F$63:$R$71,4)*HLOOKUP($E34,Work!$F$63:$R$71,4))</f>
        <v>0.75</v>
      </c>
      <c r="G34" s="87">
        <f>(HLOOKUP(G$21,Work!$F$63:$R$71,5)+HLOOKUP(G$21,Work!$F$63:$R$71,4)*HLOOKUP($E34,Work!$F$63:$R$71,2))/(1-HLOOKUP(G$21,Work!$F$63:$R$71,4)*HLOOKUP($E34,Work!$F$63:$R$71,4))</f>
        <v>0.75</v>
      </c>
      <c r="H34" s="87">
        <f>(HLOOKUP(H$21,Work!$F$63:$R$71,5)+HLOOKUP(H$21,Work!$F$63:$R$71,4)*HLOOKUP($E34,Work!$F$63:$R$71,2))/(1-HLOOKUP(H$21,Work!$F$63:$R$71,4)*HLOOKUP($E34,Work!$F$63:$R$71,4))</f>
        <v>0.7314814814814814</v>
      </c>
      <c r="I34" s="87">
        <f>(HLOOKUP(I$21,Work!$F$63:$R$71,5)+HLOOKUP(I$21,Work!$F$63:$R$71,4)*HLOOKUP($E34,Work!$F$63:$R$71,2))/(1-HLOOKUP(I$21,Work!$F$63:$R$71,4)*HLOOKUP($E34,Work!$F$63:$R$71,4))</f>
        <v>0.6759259259259258</v>
      </c>
      <c r="J34" s="87">
        <f>(HLOOKUP(J$21,Work!$F$63:$R$71,5)+HLOOKUP(J$21,Work!$F$63:$R$71,4)*HLOOKUP($E34,Work!$F$63:$R$71,2))/(1-HLOOKUP(J$21,Work!$F$63:$R$71,4)*HLOOKUP($E34,Work!$F$63:$R$71,4))</f>
        <v>0.6388888888888888</v>
      </c>
      <c r="K34" s="87">
        <f>(HLOOKUP(K$21,Work!$F$63:$R$71,5)+HLOOKUP(K$21,Work!$F$63:$R$71,4)*HLOOKUP($E34,Work!$F$63:$R$71,2))/(1-HLOOKUP(K$21,Work!$F$63:$R$71,4)*HLOOKUP($E34,Work!$F$63:$R$71,4))</f>
        <v>0.5648148148148148</v>
      </c>
      <c r="L34" s="87">
        <f>(HLOOKUP(L$21,Work!$F$63:$R$71,5)+HLOOKUP(L$21,Work!$F$63:$R$71,4)*HLOOKUP($E34,Work!$F$63:$R$71,2))/(1-HLOOKUP(L$21,Work!$F$63:$R$71,4)*HLOOKUP($E34,Work!$F$63:$R$71,4))</f>
        <v>0.4351851851851852</v>
      </c>
      <c r="M34" s="87">
        <f>(HLOOKUP(M$21,Work!$F$63:$R$71,5)+HLOOKUP(M$21,Work!$F$63:$R$71,4)*HLOOKUP($E34,Work!$F$63:$R$71,2))/(1-HLOOKUP(M$21,Work!$F$63:$R$71,4)*HLOOKUP($E34,Work!$F$63:$R$71,4))</f>
        <v>0.3425925925925926</v>
      </c>
      <c r="N34" s="87">
        <f>(HLOOKUP(N$21,Work!$F$63:$R$71,5)+HLOOKUP(N$21,Work!$F$63:$R$71,4)*HLOOKUP($E34,Work!$F$63:$R$71,2))/(1-HLOOKUP(N$21,Work!$F$63:$R$71,4)*HLOOKUP($E34,Work!$F$63:$R$71,4))</f>
        <v>0.24074074074074073</v>
      </c>
      <c r="O34" s="87">
        <f>(HLOOKUP(O$21,Work!$F$63:$R$71,5)+HLOOKUP(O$21,Work!$F$63:$R$71,4)*HLOOKUP($E34,Work!$F$63:$R$71,2))/(1-HLOOKUP(O$21,Work!$F$63:$R$71,4)*HLOOKUP($E34,Work!$F$63:$R$71,4))</f>
        <v>0.24074074074074073</v>
      </c>
      <c r="P34" s="87">
        <f>(HLOOKUP(P$21,Work!$F$63:$R$71,5)+HLOOKUP(P$21,Work!$F$63:$R$71,4)*HLOOKUP($E34,Work!$F$63:$R$71,2))/(1-HLOOKUP(P$21,Work!$F$63:$R$71,4)*HLOOKUP($E34,Work!$F$63:$R$71,4))</f>
        <v>0.12962962962962962</v>
      </c>
      <c r="Q34" s="87">
        <f>(HLOOKUP(Q$21,Work!$F$63:$R$71,5)+HLOOKUP(Q$21,Work!$F$63:$R$71,4)*HLOOKUP($E34,Work!$F$63:$R$71,2))/(1-HLOOKUP(Q$21,Work!$F$63:$R$71,4)*HLOOKUP($E34,Work!$F$63:$R$71,4))</f>
        <v>0.1111111111111111</v>
      </c>
      <c r="R34" s="88">
        <f>(HLOOKUP(R$21,Work!$F$63:$R$71,5)+HLOOKUP(R$21,Work!$F$63:$R$71,4)*HLOOKUP($E34,Work!$F$63:$R$71,2))/(1-HLOOKUP(R$21,Work!$F$63:$R$71,4)*HLOOKUP($E34,Work!$F$63:$R$71,4))</f>
        <v>0</v>
      </c>
      <c r="S34" s="71"/>
      <c r="T34" s="71"/>
      <c r="U34" s="71"/>
    </row>
    <row r="35" spans="1:21" ht="12.75">
      <c r="A35" s="75"/>
      <c r="B35" s="75"/>
      <c r="C35" s="75"/>
      <c r="D35" s="89"/>
      <c r="E35" s="89"/>
      <c r="F35" s="91"/>
      <c r="G35" s="91"/>
      <c r="H35" s="91"/>
      <c r="I35" s="91"/>
      <c r="J35" s="91"/>
      <c r="K35" s="91"/>
      <c r="L35" s="91"/>
      <c r="M35" s="91"/>
      <c r="N35" s="91"/>
      <c r="O35" s="91"/>
      <c r="P35" s="91"/>
      <c r="Q35" s="91"/>
      <c r="R35" s="91"/>
      <c r="S35" s="71"/>
      <c r="T35" s="71"/>
      <c r="U35" s="71"/>
    </row>
    <row r="36" spans="1:21" ht="12.75" customHeight="1">
      <c r="A36" s="75"/>
      <c r="B36" s="75"/>
      <c r="C36" s="75"/>
      <c r="D36" s="72" t="s">
        <v>33</v>
      </c>
      <c r="E36" s="72"/>
      <c r="F36" s="72"/>
      <c r="G36" s="72"/>
      <c r="H36" s="72"/>
      <c r="I36" s="72"/>
      <c r="J36" s="72"/>
      <c r="K36" s="72"/>
      <c r="L36" s="72"/>
      <c r="M36" s="72"/>
      <c r="N36" s="72"/>
      <c r="O36" s="72"/>
      <c r="P36" s="72"/>
      <c r="Q36" s="72"/>
      <c r="R36" s="72"/>
      <c r="S36" s="71"/>
      <c r="T36" s="71"/>
      <c r="U36" s="71"/>
    </row>
    <row r="37" spans="1:21" ht="16.5" customHeight="1">
      <c r="A37" s="75"/>
      <c r="B37" s="75"/>
      <c r="C37" s="75"/>
      <c r="F37" s="73" t="s">
        <v>29</v>
      </c>
      <c r="G37" s="73"/>
      <c r="H37" s="73"/>
      <c r="I37" s="73"/>
      <c r="J37" s="73"/>
      <c r="K37" s="73"/>
      <c r="L37" s="73"/>
      <c r="M37" s="73"/>
      <c r="N37" s="73"/>
      <c r="O37" s="73"/>
      <c r="P37" s="73"/>
      <c r="Q37" s="73"/>
      <c r="R37" s="73"/>
      <c r="S37" s="71"/>
      <c r="T37" s="71"/>
      <c r="U37" s="71"/>
    </row>
    <row r="38" spans="1:21" ht="12.75">
      <c r="A38" s="75"/>
      <c r="B38" s="75"/>
      <c r="C38" s="75"/>
      <c r="F38" s="74">
        <v>1</v>
      </c>
      <c r="G38" s="74">
        <v>2</v>
      </c>
      <c r="H38" s="74">
        <v>3</v>
      </c>
      <c r="I38" s="74">
        <v>4</v>
      </c>
      <c r="J38" s="74">
        <v>5</v>
      </c>
      <c r="K38" s="74">
        <v>6</v>
      </c>
      <c r="L38" s="74">
        <v>7</v>
      </c>
      <c r="M38" s="74">
        <v>8</v>
      </c>
      <c r="N38" s="74">
        <v>9</v>
      </c>
      <c r="O38" s="74" t="s">
        <v>2</v>
      </c>
      <c r="P38" s="74" t="s">
        <v>3</v>
      </c>
      <c r="Q38" s="74" t="s">
        <v>4</v>
      </c>
      <c r="R38" s="74" t="s">
        <v>5</v>
      </c>
      <c r="S38" s="71"/>
      <c r="T38" s="71"/>
      <c r="U38" s="71"/>
    </row>
    <row r="39" spans="1:21" ht="13.5" customHeight="1">
      <c r="A39" s="75"/>
      <c r="B39" s="75"/>
      <c r="C39" s="75"/>
      <c r="D39" s="76" t="s">
        <v>31</v>
      </c>
      <c r="E39" s="74">
        <v>1</v>
      </c>
      <c r="F39" s="77">
        <f>(HLOOKUP(F$38,Work!$F$63:$R$71,3)+HLOOKUP(F$38,Work!$F$63:$R$71,4)*HLOOKUP($E39,Work!$F$63:$R$71,3))/(1-HLOOKUP(F$38,Work!$F$63:$R$71,4)*HLOOKUP($E39,Work!$F$63:$R$71,4))</f>
        <v>0.08333333333333333</v>
      </c>
      <c r="G39" s="78">
        <f>(HLOOKUP(G$38,Work!$F$63:$R$71,3)+HLOOKUP(G$38,Work!$F$63:$R$71,4)*HLOOKUP($E39,Work!$F$63:$R$71,3))/(1-HLOOKUP(G$38,Work!$F$63:$R$71,4)*HLOOKUP($E39,Work!$F$63:$R$71,4))</f>
        <v>0.08333333333333333</v>
      </c>
      <c r="H39" s="78">
        <f>(HLOOKUP(H$38,Work!$F$63:$R$71,3)+HLOOKUP(H$38,Work!$F$63:$R$71,4)*HLOOKUP($E39,Work!$F$63:$R$71,3))/(1-HLOOKUP(H$38,Work!$F$63:$R$71,4)*HLOOKUP($E39,Work!$F$63:$R$71,4))</f>
        <v>0.07930107526881718</v>
      </c>
      <c r="I39" s="78">
        <f>(HLOOKUP(I$38,Work!$F$63:$R$71,3)+HLOOKUP(I$38,Work!$F$63:$R$71,4)*HLOOKUP($E39,Work!$F$63:$R$71,3))/(1-HLOOKUP(I$38,Work!$F$63:$R$71,4)*HLOOKUP($E39,Work!$F$63:$R$71,4))</f>
        <v>0.17607526881720426</v>
      </c>
      <c r="J39" s="78">
        <f>(HLOOKUP(J$38,Work!$F$63:$R$71,3)+HLOOKUP(J$38,Work!$F$63:$R$71,4)*HLOOKUP($E39,Work!$F$63:$R$71,3))/(1-HLOOKUP(J$38,Work!$F$63:$R$71,4)*HLOOKUP($E39,Work!$F$63:$R$71,4))</f>
        <v>0.16287878787878787</v>
      </c>
      <c r="K39" s="78">
        <f>(HLOOKUP(K$38,Work!$F$63:$R$71,3)+HLOOKUP(K$38,Work!$F$63:$R$71,4)*HLOOKUP($E39,Work!$F$63:$R$71,3))/(1-HLOOKUP(K$38,Work!$F$63:$R$71,4)*HLOOKUP($E39,Work!$F$63:$R$71,4))</f>
        <v>0.2450980392156863</v>
      </c>
      <c r="L39" s="78">
        <f>(HLOOKUP(L$38,Work!$F$63:$R$71,3)+HLOOKUP(L$38,Work!$F$63:$R$71,4)*HLOOKUP($E39,Work!$F$63:$R$71,3))/(1-HLOOKUP(L$38,Work!$F$63:$R$71,4)*HLOOKUP($E39,Work!$F$63:$R$71,4))</f>
        <v>0.1961382113821138</v>
      </c>
      <c r="M39" s="78">
        <f>(HLOOKUP(M$38,Work!$F$63:$R$71,3)+HLOOKUP(M$38,Work!$F$63:$R$71,4)*HLOOKUP($E39,Work!$F$63:$R$71,3))/(1-HLOOKUP(M$38,Work!$F$63:$R$71,4)*HLOOKUP($E39,Work!$F$63:$R$71,4))</f>
        <v>0.2548449612403101</v>
      </c>
      <c r="N39" s="78">
        <f>(HLOOKUP(N$38,Work!$F$63:$R$71,3)+HLOOKUP(N$38,Work!$F$63:$R$71,4)*HLOOKUP($E39,Work!$F$63:$R$71,3))/(1-HLOOKUP(N$38,Work!$F$63:$R$71,4)*HLOOKUP($E39,Work!$F$63:$R$71,4))</f>
        <v>0.26152482269503546</v>
      </c>
      <c r="O39" s="78">
        <f>(HLOOKUP(O$38,Work!$F$63:$R$71,3)+HLOOKUP(O$38,Work!$F$63:$R$71,4)*HLOOKUP($E39,Work!$F$63:$R$71,3))/(1-HLOOKUP(O$38,Work!$F$63:$R$71,4)*HLOOKUP($E39,Work!$F$63:$R$71,4))</f>
        <v>0.26152482269503546</v>
      </c>
      <c r="P39" s="78">
        <f>(HLOOKUP(P$38,Work!$F$63:$R$71,3)+HLOOKUP(P$38,Work!$F$63:$R$71,4)*HLOOKUP($E39,Work!$F$63:$R$71,3))/(1-HLOOKUP(P$38,Work!$F$63:$R$71,4)*HLOOKUP($E39,Work!$F$63:$R$71,4))</f>
        <v>0.30333333333333334</v>
      </c>
      <c r="Q39" s="78">
        <f>(HLOOKUP(Q$38,Work!$F$63:$R$71,3)+HLOOKUP(Q$38,Work!$F$63:$R$71,4)*HLOOKUP($E39,Work!$F$63:$R$71,3))/(1-HLOOKUP(Q$38,Work!$F$63:$R$71,4)*HLOOKUP($E39,Work!$F$63:$R$71,4))</f>
        <v>0.29656862745098045</v>
      </c>
      <c r="R39" s="79">
        <f>(HLOOKUP(R$38,Work!$F$63:$R$71,3)+HLOOKUP(R$38,Work!$F$63:$R$71,4)*HLOOKUP($E39,Work!$F$63:$R$71,3))/(1-HLOOKUP(R$38,Work!$F$63:$R$71,4)*HLOOKUP($E39,Work!$F$63:$R$71,4))</f>
        <v>0.3333333333333333</v>
      </c>
      <c r="S39" s="71"/>
      <c r="T39" s="71"/>
      <c r="U39" s="71"/>
    </row>
    <row r="40" spans="1:21" ht="12.75">
      <c r="A40" s="75"/>
      <c r="B40" s="75"/>
      <c r="C40" s="75"/>
      <c r="D40" s="76"/>
      <c r="E40" s="74">
        <v>2</v>
      </c>
      <c r="F40" s="80">
        <f>(HLOOKUP(F$38,Work!$F$63:$R$71,3)+HLOOKUP(F$38,Work!$F$63:$R$71,4)*HLOOKUP($E40,Work!$F$63:$R$71,3))/(1-HLOOKUP(F$38,Work!$F$63:$R$71,4)*HLOOKUP($E40,Work!$F$63:$R$71,4))</f>
        <v>0.08333333333333333</v>
      </c>
      <c r="G40" s="81">
        <f>(HLOOKUP(G$38,Work!$F$63:$R$71,3)+HLOOKUP(G$38,Work!$F$63:$R$71,4)*HLOOKUP($E40,Work!$F$63:$R$71,3))/(1-HLOOKUP(G$38,Work!$F$63:$R$71,4)*HLOOKUP($E40,Work!$F$63:$R$71,4))</f>
        <v>0.08333333333333333</v>
      </c>
      <c r="H40" s="81">
        <f>(HLOOKUP(H$38,Work!$F$63:$R$71,3)+HLOOKUP(H$38,Work!$F$63:$R$71,4)*HLOOKUP($E40,Work!$F$63:$R$71,3))/(1-HLOOKUP(H$38,Work!$F$63:$R$71,4)*HLOOKUP($E40,Work!$F$63:$R$71,4))</f>
        <v>0.07930107526881718</v>
      </c>
      <c r="I40" s="81">
        <f>(HLOOKUP(I$38,Work!$F$63:$R$71,3)+HLOOKUP(I$38,Work!$F$63:$R$71,4)*HLOOKUP($E40,Work!$F$63:$R$71,3))/(1-HLOOKUP(I$38,Work!$F$63:$R$71,4)*HLOOKUP($E40,Work!$F$63:$R$71,4))</f>
        <v>0.17607526881720426</v>
      </c>
      <c r="J40" s="81">
        <f>(HLOOKUP(J$38,Work!$F$63:$R$71,3)+HLOOKUP(J$38,Work!$F$63:$R$71,4)*HLOOKUP($E40,Work!$F$63:$R$71,3))/(1-HLOOKUP(J$38,Work!$F$63:$R$71,4)*HLOOKUP($E40,Work!$F$63:$R$71,4))</f>
        <v>0.16287878787878787</v>
      </c>
      <c r="K40" s="81">
        <f>(HLOOKUP(K$38,Work!$F$63:$R$71,3)+HLOOKUP(K$38,Work!$F$63:$R$71,4)*HLOOKUP($E40,Work!$F$63:$R$71,3))/(1-HLOOKUP(K$38,Work!$F$63:$R$71,4)*HLOOKUP($E40,Work!$F$63:$R$71,4))</f>
        <v>0.2450980392156863</v>
      </c>
      <c r="L40" s="81">
        <f>(HLOOKUP(L$38,Work!$F$63:$R$71,3)+HLOOKUP(L$38,Work!$F$63:$R$71,4)*HLOOKUP($E40,Work!$F$63:$R$71,3))/(1-HLOOKUP(L$38,Work!$F$63:$R$71,4)*HLOOKUP($E40,Work!$F$63:$R$71,4))</f>
        <v>0.1961382113821138</v>
      </c>
      <c r="M40" s="81">
        <f>(HLOOKUP(M$38,Work!$F$63:$R$71,3)+HLOOKUP(M$38,Work!$F$63:$R$71,4)*HLOOKUP($E40,Work!$F$63:$R$71,3))/(1-HLOOKUP(M$38,Work!$F$63:$R$71,4)*HLOOKUP($E40,Work!$F$63:$R$71,4))</f>
        <v>0.2548449612403101</v>
      </c>
      <c r="N40" s="81">
        <f>(HLOOKUP(N$38,Work!$F$63:$R$71,3)+HLOOKUP(N$38,Work!$F$63:$R$71,4)*HLOOKUP($E40,Work!$F$63:$R$71,3))/(1-HLOOKUP(N$38,Work!$F$63:$R$71,4)*HLOOKUP($E40,Work!$F$63:$R$71,4))</f>
        <v>0.26152482269503546</v>
      </c>
      <c r="O40" s="81">
        <f>(HLOOKUP(O$38,Work!$F$63:$R$71,3)+HLOOKUP(O$38,Work!$F$63:$R$71,4)*HLOOKUP($E40,Work!$F$63:$R$71,3))/(1-HLOOKUP(O$38,Work!$F$63:$R$71,4)*HLOOKUP($E40,Work!$F$63:$R$71,4))</f>
        <v>0.26152482269503546</v>
      </c>
      <c r="P40" s="81">
        <f>(HLOOKUP(P$38,Work!$F$63:$R$71,3)+HLOOKUP(P$38,Work!$F$63:$R$71,4)*HLOOKUP($E40,Work!$F$63:$R$71,3))/(1-HLOOKUP(P$38,Work!$F$63:$R$71,4)*HLOOKUP($E40,Work!$F$63:$R$71,4))</f>
        <v>0.30333333333333334</v>
      </c>
      <c r="Q40" s="81">
        <f>(HLOOKUP(Q$38,Work!$F$63:$R$71,3)+HLOOKUP(Q$38,Work!$F$63:$R$71,4)*HLOOKUP($E40,Work!$F$63:$R$71,3))/(1-HLOOKUP(Q$38,Work!$F$63:$R$71,4)*HLOOKUP($E40,Work!$F$63:$R$71,4))</f>
        <v>0.29656862745098045</v>
      </c>
      <c r="R40" s="82">
        <f>(HLOOKUP(R$38,Work!$F$63:$R$71,3)+HLOOKUP(R$38,Work!$F$63:$R$71,4)*HLOOKUP($E40,Work!$F$63:$R$71,3))/(1-HLOOKUP(R$38,Work!$F$63:$R$71,4)*HLOOKUP($E40,Work!$F$63:$R$71,4))</f>
        <v>0.3333333333333333</v>
      </c>
      <c r="S40" s="71"/>
      <c r="T40" s="71"/>
      <c r="U40" s="71"/>
    </row>
    <row r="41" spans="1:21" ht="12.75">
      <c r="A41" s="75"/>
      <c r="B41" s="75"/>
      <c r="C41" s="75"/>
      <c r="D41" s="76"/>
      <c r="E41" s="74">
        <v>3</v>
      </c>
      <c r="F41" s="83">
        <f>(HLOOKUP(F$38,Work!$F$63:$R$71,3)+HLOOKUP(F$38,Work!$F$63:$R$71,4)*HLOOKUP($E41,Work!$F$63:$R$71,3))/(1-HLOOKUP(F$38,Work!$F$63:$R$71,4)*HLOOKUP($E41,Work!$F$63:$R$71,4))</f>
        <v>0.08064516129032256</v>
      </c>
      <c r="G41" s="84">
        <f>(HLOOKUP(G$38,Work!$F$63:$R$71,3)+HLOOKUP(G$38,Work!$F$63:$R$71,4)*HLOOKUP($E41,Work!$F$63:$R$71,3))/(1-HLOOKUP(G$38,Work!$F$63:$R$71,4)*HLOOKUP($E41,Work!$F$63:$R$71,4))</f>
        <v>0.08064516129032256</v>
      </c>
      <c r="H41" s="84">
        <f>(HLOOKUP(H$38,Work!$F$63:$R$71,3)+HLOOKUP(H$38,Work!$F$63:$R$71,4)*HLOOKUP($E41,Work!$F$63:$R$71,3))/(1-HLOOKUP(H$38,Work!$F$63:$R$71,4)*HLOOKUP($E41,Work!$F$63:$R$71,4))</f>
        <v>0.07692307692307691</v>
      </c>
      <c r="I41" s="84">
        <f>(HLOOKUP(I$38,Work!$F$63:$R$71,3)+HLOOKUP(I$38,Work!$F$63:$R$71,4)*HLOOKUP($E41,Work!$F$63:$R$71,3))/(1-HLOOKUP(I$38,Work!$F$63:$R$71,4)*HLOOKUP($E41,Work!$F$63:$R$71,4))</f>
        <v>0.17079530638852672</v>
      </c>
      <c r="J41" s="84">
        <f>(HLOOKUP(J$38,Work!$F$63:$R$71,3)+HLOOKUP(J$38,Work!$F$63:$R$71,4)*HLOOKUP($E41,Work!$F$63:$R$71,3))/(1-HLOOKUP(J$38,Work!$F$63:$R$71,4)*HLOOKUP($E41,Work!$F$63:$R$71,4))</f>
        <v>0.15867158671586715</v>
      </c>
      <c r="K41" s="84">
        <f>(HLOOKUP(K$38,Work!$F$63:$R$71,3)+HLOOKUP(K$38,Work!$F$63:$R$71,4)*HLOOKUP($E41,Work!$F$63:$R$71,3))/(1-HLOOKUP(K$38,Work!$F$63:$R$71,4)*HLOOKUP($E41,Work!$F$63:$R$71,4))</f>
        <v>0.23923444976076558</v>
      </c>
      <c r="L41" s="84">
        <f>(HLOOKUP(L$38,Work!$F$63:$R$71,3)+HLOOKUP(L$38,Work!$F$63:$R$71,4)*HLOOKUP($E41,Work!$F$63:$R$71,3))/(1-HLOOKUP(L$38,Work!$F$63:$R$71,4)*HLOOKUP($E41,Work!$F$63:$R$71,4))</f>
        <v>0.19358074222668004</v>
      </c>
      <c r="M41" s="84">
        <f>(HLOOKUP(M$38,Work!$F$63:$R$71,3)+HLOOKUP(M$38,Work!$F$63:$R$71,4)*HLOOKUP($E41,Work!$F$63:$R$71,3))/(1-HLOOKUP(M$38,Work!$F$63:$R$71,4)*HLOOKUP($E41,Work!$F$63:$R$71,4))</f>
        <v>0.25215723873442</v>
      </c>
      <c r="N41" s="84">
        <f>(HLOOKUP(N$38,Work!$F$63:$R$71,3)+HLOOKUP(N$38,Work!$F$63:$R$71,4)*HLOOKUP($E41,Work!$F$63:$R$71,3))/(1-HLOOKUP(N$38,Work!$F$63:$R$71,4)*HLOOKUP($E41,Work!$F$63:$R$71,4))</f>
        <v>0.2599118942731278</v>
      </c>
      <c r="O41" s="84">
        <f>(HLOOKUP(O$38,Work!$F$63:$R$71,3)+HLOOKUP(O$38,Work!$F$63:$R$71,4)*HLOOKUP($E41,Work!$F$63:$R$71,3))/(1-HLOOKUP(O$38,Work!$F$63:$R$71,4)*HLOOKUP($E41,Work!$F$63:$R$71,4))</f>
        <v>0.2599118942731278</v>
      </c>
      <c r="P41" s="84">
        <f>(HLOOKUP(P$38,Work!$F$63:$R$71,3)+HLOOKUP(P$38,Work!$F$63:$R$71,4)*HLOOKUP($E41,Work!$F$63:$R$71,3))/(1-HLOOKUP(P$38,Work!$F$63:$R$71,4)*HLOOKUP($E41,Work!$F$63:$R$71,4))</f>
        <v>0.3023255813953489</v>
      </c>
      <c r="Q41" s="84">
        <f>(HLOOKUP(Q$38,Work!$F$63:$R$71,3)+HLOOKUP(Q$38,Work!$F$63:$R$71,4)*HLOOKUP($E41,Work!$F$63:$R$71,3))/(1-HLOOKUP(Q$38,Work!$F$63:$R$71,4)*HLOOKUP($E41,Work!$F$63:$R$71,4))</f>
        <v>0.2958435207823961</v>
      </c>
      <c r="R41" s="85">
        <f>(HLOOKUP(R$38,Work!$F$63:$R$71,3)+HLOOKUP(R$38,Work!$F$63:$R$71,4)*HLOOKUP($E41,Work!$F$63:$R$71,3))/(1-HLOOKUP(R$38,Work!$F$63:$R$71,4)*HLOOKUP($E41,Work!$F$63:$R$71,4))</f>
        <v>0.3333333333333333</v>
      </c>
      <c r="S41" s="71"/>
      <c r="T41" s="71"/>
      <c r="U41" s="71"/>
    </row>
    <row r="42" spans="1:21" ht="13.5">
      <c r="A42" s="75"/>
      <c r="B42" s="75"/>
      <c r="C42" s="75"/>
      <c r="D42" s="76"/>
      <c r="E42" s="74">
        <v>4</v>
      </c>
      <c r="F42" s="83">
        <f>(HLOOKUP(F$38,Work!$F$63:$R$71,3)+HLOOKUP(F$38,Work!$F$63:$R$71,4)*HLOOKUP($E42,Work!$F$63:$R$71,3))/(1-HLOOKUP(F$38,Work!$F$63:$R$71,4)*HLOOKUP($E42,Work!$F$63:$R$71,4))</f>
        <v>0.1451612903225806</v>
      </c>
      <c r="G42" s="84">
        <f>(HLOOKUP(G$38,Work!$F$63:$R$71,3)+HLOOKUP(G$38,Work!$F$63:$R$71,4)*HLOOKUP($E42,Work!$F$63:$R$71,3))/(1-HLOOKUP(G$38,Work!$F$63:$R$71,4)*HLOOKUP($E42,Work!$F$63:$R$71,4))</f>
        <v>0.1451612903225806</v>
      </c>
      <c r="H42" s="84">
        <f>(HLOOKUP(H$38,Work!$F$63:$R$71,3)+HLOOKUP(H$38,Work!$F$63:$R$71,4)*HLOOKUP($E42,Work!$F$63:$R$71,3))/(1-HLOOKUP(H$38,Work!$F$63:$R$71,4)*HLOOKUP($E42,Work!$F$63:$R$71,4))</f>
        <v>0.13689700130378096</v>
      </c>
      <c r="I42" s="84">
        <f>(HLOOKUP(I$38,Work!$F$63:$R$71,3)+HLOOKUP(I$38,Work!$F$63:$R$71,4)*HLOOKUP($E42,Work!$F$63:$R$71,3))/(1-HLOOKUP(I$38,Work!$F$63:$R$71,4)*HLOOKUP($E42,Work!$F$63:$R$71,4))</f>
        <v>0.23076923076923075</v>
      </c>
      <c r="J42" s="84">
        <f>(HLOOKUP(J$38,Work!$F$63:$R$71,3)+HLOOKUP(J$38,Work!$F$63:$R$71,4)*HLOOKUP($E42,Work!$F$63:$R$71,3))/(1-HLOOKUP(J$38,Work!$F$63:$R$71,4)*HLOOKUP($E42,Work!$F$63:$R$71,4))</f>
        <v>0.2103321033210332</v>
      </c>
      <c r="K42" s="84">
        <f>(HLOOKUP(K$38,Work!$F$63:$R$71,3)+HLOOKUP(K$38,Work!$F$63:$R$71,4)*HLOOKUP($E42,Work!$F$63:$R$71,3))/(1-HLOOKUP(K$38,Work!$F$63:$R$71,4)*HLOOKUP($E42,Work!$F$63:$R$71,4))</f>
        <v>0.28708133971291866</v>
      </c>
      <c r="L42" s="84">
        <f>(HLOOKUP(L$38,Work!$F$63:$R$71,3)+HLOOKUP(L$38,Work!$F$63:$R$71,4)*HLOOKUP($E42,Work!$F$63:$R$71,3))/(1-HLOOKUP(L$38,Work!$F$63:$R$71,4)*HLOOKUP($E42,Work!$F$63:$R$71,4))</f>
        <v>0.21965897693079237</v>
      </c>
      <c r="M42" s="84">
        <f>(HLOOKUP(M$38,Work!$F$63:$R$71,3)+HLOOKUP(M$38,Work!$F$63:$R$71,4)*HLOOKUP($E42,Work!$F$63:$R$71,3))/(1-HLOOKUP(M$38,Work!$F$63:$R$71,4)*HLOOKUP($E42,Work!$F$63:$R$71,4))</f>
        <v>0.27325023969319273</v>
      </c>
      <c r="N42" s="84">
        <f>(HLOOKUP(N$38,Work!$F$63:$R$71,3)+HLOOKUP(N$38,Work!$F$63:$R$71,4)*HLOOKUP($E42,Work!$F$63:$R$71,3))/(1-HLOOKUP(N$38,Work!$F$63:$R$71,4)*HLOOKUP($E42,Work!$F$63:$R$71,4))</f>
        <v>0.27224669603524226</v>
      </c>
      <c r="O42" s="84">
        <f>(HLOOKUP(O$38,Work!$F$63:$R$71,3)+HLOOKUP(O$38,Work!$F$63:$R$71,4)*HLOOKUP($E42,Work!$F$63:$R$71,3))/(1-HLOOKUP(O$38,Work!$F$63:$R$71,4)*HLOOKUP($E42,Work!$F$63:$R$71,4))</f>
        <v>0.27224669603524226</v>
      </c>
      <c r="P42" s="84">
        <f>(HLOOKUP(P$38,Work!$F$63:$R$71,3)+HLOOKUP(P$38,Work!$F$63:$R$71,4)*HLOOKUP($E42,Work!$F$63:$R$71,3))/(1-HLOOKUP(P$38,Work!$F$63:$R$71,4)*HLOOKUP($E42,Work!$F$63:$R$71,4))</f>
        <v>0.30897009966777406</v>
      </c>
      <c r="Q42" s="84">
        <f>(HLOOKUP(Q$38,Work!$F$63:$R$71,3)+HLOOKUP(Q$38,Work!$F$63:$R$71,4)*HLOOKUP($E42,Work!$F$63:$R$71,3))/(1-HLOOKUP(Q$38,Work!$F$63:$R$71,4)*HLOOKUP($E42,Work!$F$63:$R$71,4))</f>
        <v>0.30073349633251834</v>
      </c>
      <c r="R42" s="85">
        <f>(HLOOKUP(R$38,Work!$F$63:$R$71,3)+HLOOKUP(R$38,Work!$F$63:$R$71,4)*HLOOKUP($E42,Work!$F$63:$R$71,3))/(1-HLOOKUP(R$38,Work!$F$63:$R$71,4)*HLOOKUP($E42,Work!$F$63:$R$71,4))</f>
        <v>0.3333333333333333</v>
      </c>
      <c r="S42" s="71"/>
      <c r="T42" s="71"/>
      <c r="U42" s="71"/>
    </row>
    <row r="43" spans="1:21" ht="13.5">
      <c r="A43" s="75"/>
      <c r="B43" s="75"/>
      <c r="C43" s="75"/>
      <c r="D43" s="76"/>
      <c r="E43" s="74">
        <v>5</v>
      </c>
      <c r="F43" s="80">
        <f>(HLOOKUP(F$38,Work!$F$63:$R$71,3)+HLOOKUP(F$38,Work!$F$63:$R$71,4)*HLOOKUP($E43,Work!$F$63:$R$71,3))/(1-HLOOKUP(F$38,Work!$F$63:$R$71,4)*HLOOKUP($E43,Work!$F$63:$R$71,4))</f>
        <v>0.13636363636363635</v>
      </c>
      <c r="G43" s="81">
        <f>(HLOOKUP(G$38,Work!$F$63:$R$71,3)+HLOOKUP(G$38,Work!$F$63:$R$71,4)*HLOOKUP($E43,Work!$F$63:$R$71,3))/(1-HLOOKUP(G$38,Work!$F$63:$R$71,4)*HLOOKUP($E43,Work!$F$63:$R$71,4))</f>
        <v>0.13636363636363635</v>
      </c>
      <c r="H43" s="81">
        <f>(HLOOKUP(H$38,Work!$F$63:$R$71,3)+HLOOKUP(H$38,Work!$F$63:$R$71,4)*HLOOKUP($E43,Work!$F$63:$R$71,3))/(1-HLOOKUP(H$38,Work!$F$63:$R$71,4)*HLOOKUP($E43,Work!$F$63:$R$71,4))</f>
        <v>0.1291512915129151</v>
      </c>
      <c r="I43" s="81">
        <f>(HLOOKUP(I$38,Work!$F$63:$R$71,3)+HLOOKUP(I$38,Work!$F$63:$R$71,4)*HLOOKUP($E43,Work!$F$63:$R$71,3))/(1-HLOOKUP(I$38,Work!$F$63:$R$71,4)*HLOOKUP($E43,Work!$F$63:$R$71,4))</f>
        <v>0.21771217712177118</v>
      </c>
      <c r="J43" s="81">
        <f>(HLOOKUP(J$38,Work!$F$63:$R$71,3)+HLOOKUP(J$38,Work!$F$63:$R$71,4)*HLOOKUP($E43,Work!$F$63:$R$71,3))/(1-HLOOKUP(J$38,Work!$F$63:$R$71,4)*HLOOKUP($E43,Work!$F$63:$R$71,4))</f>
        <v>0.20000000000000004</v>
      </c>
      <c r="K43" s="81">
        <f>(HLOOKUP(K$38,Work!$F$63:$R$71,3)+HLOOKUP(K$38,Work!$F$63:$R$71,4)*HLOOKUP($E43,Work!$F$63:$R$71,3))/(1-HLOOKUP(K$38,Work!$F$63:$R$71,4)*HLOOKUP($E43,Work!$F$63:$R$71,4))</f>
        <v>0.27397260273972607</v>
      </c>
      <c r="L43" s="81">
        <f>(HLOOKUP(L$38,Work!$F$63:$R$71,3)+HLOOKUP(L$38,Work!$F$63:$R$71,4)*HLOOKUP($E43,Work!$F$63:$R$71,3))/(1-HLOOKUP(L$38,Work!$F$63:$R$71,4)*HLOOKUP($E43,Work!$F$63:$R$71,4))</f>
        <v>0.21407624633431085</v>
      </c>
      <c r="M43" s="81">
        <f>(HLOOKUP(M$38,Work!$F$63:$R$71,3)+HLOOKUP(M$38,Work!$F$63:$R$71,4)*HLOOKUP($E43,Work!$F$63:$R$71,3))/(1-HLOOKUP(M$38,Work!$F$63:$R$71,4)*HLOOKUP($E43,Work!$F$63:$R$71,4))</f>
        <v>0.2676056338028169</v>
      </c>
      <c r="N43" s="81">
        <f>(HLOOKUP(N$38,Work!$F$63:$R$71,3)+HLOOKUP(N$38,Work!$F$63:$R$71,4)*HLOOKUP($E43,Work!$F$63:$R$71,3))/(1-HLOOKUP(N$38,Work!$F$63:$R$71,4)*HLOOKUP($E43,Work!$F$63:$R$71,4))</f>
        <v>0.26892950391644904</v>
      </c>
      <c r="O43" s="81">
        <f>(HLOOKUP(O$38,Work!$F$63:$R$71,3)+HLOOKUP(O$38,Work!$F$63:$R$71,4)*HLOOKUP($E43,Work!$F$63:$R$71,3))/(1-HLOOKUP(O$38,Work!$F$63:$R$71,4)*HLOOKUP($E43,Work!$F$63:$R$71,4))</f>
        <v>0.26892950391644904</v>
      </c>
      <c r="P43" s="81">
        <f>(HLOOKUP(P$38,Work!$F$63:$R$71,3)+HLOOKUP(P$38,Work!$F$63:$R$71,4)*HLOOKUP($E43,Work!$F$63:$R$71,3))/(1-HLOOKUP(P$38,Work!$F$63:$R$71,4)*HLOOKUP($E43,Work!$F$63:$R$71,4))</f>
        <v>0.3069306930693069</v>
      </c>
      <c r="Q43" s="81">
        <f>(HLOOKUP(Q$38,Work!$F$63:$R$71,3)+HLOOKUP(Q$38,Work!$F$63:$R$71,4)*HLOOKUP($E43,Work!$F$63:$R$71,3))/(1-HLOOKUP(Q$38,Work!$F$63:$R$71,4)*HLOOKUP($E43,Work!$F$63:$R$71,4))</f>
        <v>0.29927007299270075</v>
      </c>
      <c r="R43" s="82">
        <f>(HLOOKUP(R$38,Work!$F$63:$R$71,3)+HLOOKUP(R$38,Work!$F$63:$R$71,4)*HLOOKUP($E43,Work!$F$63:$R$71,3))/(1-HLOOKUP(R$38,Work!$F$63:$R$71,4)*HLOOKUP($E43,Work!$F$63:$R$71,4))</f>
        <v>0.3333333333333333</v>
      </c>
      <c r="S43" s="71"/>
      <c r="T43" s="71"/>
      <c r="U43" s="71"/>
    </row>
    <row r="44" spans="1:21" ht="13.5">
      <c r="A44" s="75"/>
      <c r="B44" s="75"/>
      <c r="C44" s="75"/>
      <c r="D44" s="76"/>
      <c r="E44" s="74">
        <v>6</v>
      </c>
      <c r="F44" s="80">
        <f>(HLOOKUP(F$38,Work!$F$63:$R$71,3)+HLOOKUP(F$38,Work!$F$63:$R$71,4)*HLOOKUP($E44,Work!$F$63:$R$71,3))/(1-HLOOKUP(F$38,Work!$F$63:$R$71,4)*HLOOKUP($E44,Work!$F$63:$R$71,4))</f>
        <v>0.19117647058823528</v>
      </c>
      <c r="G44" s="81">
        <f>(HLOOKUP(G$38,Work!$F$63:$R$71,3)+HLOOKUP(G$38,Work!$F$63:$R$71,4)*HLOOKUP($E44,Work!$F$63:$R$71,3))/(1-HLOOKUP(G$38,Work!$F$63:$R$71,4)*HLOOKUP($E44,Work!$F$63:$R$71,4))</f>
        <v>0.19117647058823528</v>
      </c>
      <c r="H44" s="81">
        <f>(HLOOKUP(H$38,Work!$F$63:$R$71,3)+HLOOKUP(H$38,Work!$F$63:$R$71,4)*HLOOKUP($E44,Work!$F$63:$R$71,3))/(1-HLOOKUP(H$38,Work!$F$63:$R$71,4)*HLOOKUP($E44,Work!$F$63:$R$71,4))</f>
        <v>0.180622009569378</v>
      </c>
      <c r="I44" s="81">
        <f>(HLOOKUP(I$38,Work!$F$63:$R$71,3)+HLOOKUP(I$38,Work!$F$63:$R$71,4)*HLOOKUP($E44,Work!$F$63:$R$71,3))/(1-HLOOKUP(I$38,Work!$F$63:$R$71,4)*HLOOKUP($E44,Work!$F$63:$R$71,4))</f>
        <v>0.26674641148325356</v>
      </c>
      <c r="J44" s="81">
        <f>(HLOOKUP(J$38,Work!$F$63:$R$71,3)+HLOOKUP(J$38,Work!$F$63:$R$71,4)*HLOOKUP($E44,Work!$F$63:$R$71,3))/(1-HLOOKUP(J$38,Work!$F$63:$R$71,4)*HLOOKUP($E44,Work!$F$63:$R$71,4))</f>
        <v>0.2431506849315069</v>
      </c>
      <c r="K44" s="81">
        <f>(HLOOKUP(K$38,Work!$F$63:$R$71,3)+HLOOKUP(K$38,Work!$F$63:$R$71,4)*HLOOKUP($E44,Work!$F$63:$R$71,3))/(1-HLOOKUP(K$38,Work!$F$63:$R$71,4)*HLOOKUP($E44,Work!$F$63:$R$71,4))</f>
        <v>0.31250000000000006</v>
      </c>
      <c r="L44" s="81">
        <f>(HLOOKUP(L$38,Work!$F$63:$R$71,3)+HLOOKUP(L$38,Work!$F$63:$R$71,4)*HLOOKUP($E44,Work!$F$63:$R$71,3))/(1-HLOOKUP(L$38,Work!$F$63:$R$71,4)*HLOOKUP($E44,Work!$F$63:$R$71,4))</f>
        <v>0.23648648648648649</v>
      </c>
      <c r="M44" s="81">
        <f>(HLOOKUP(M$38,Work!$F$63:$R$71,3)+HLOOKUP(M$38,Work!$F$63:$R$71,4)*HLOOKUP($E44,Work!$F$63:$R$71,3))/(1-HLOOKUP(M$38,Work!$F$63:$R$71,4)*HLOOKUP($E44,Work!$F$63:$R$71,4))</f>
        <v>0.2853159851301115</v>
      </c>
      <c r="N44" s="81">
        <f>(HLOOKUP(N$38,Work!$F$63:$R$71,3)+HLOOKUP(N$38,Work!$F$63:$R$71,4)*HLOOKUP($E44,Work!$F$63:$R$71,3))/(1-HLOOKUP(N$38,Work!$F$63:$R$71,4)*HLOOKUP($E44,Work!$F$63:$R$71,4))</f>
        <v>0.27941176470588236</v>
      </c>
      <c r="O44" s="81">
        <f>(HLOOKUP(O$38,Work!$F$63:$R$71,3)+HLOOKUP(O$38,Work!$F$63:$R$71,4)*HLOOKUP($E44,Work!$F$63:$R$71,3))/(1-HLOOKUP(O$38,Work!$F$63:$R$71,4)*HLOOKUP($E44,Work!$F$63:$R$71,4))</f>
        <v>0.27941176470588236</v>
      </c>
      <c r="P44" s="81">
        <f>(HLOOKUP(P$38,Work!$F$63:$R$71,3)+HLOOKUP(P$38,Work!$F$63:$R$71,4)*HLOOKUP($E44,Work!$F$63:$R$71,3))/(1-HLOOKUP(P$38,Work!$F$63:$R$71,4)*HLOOKUP($E44,Work!$F$63:$R$71,4))</f>
        <v>0.31250000000000006</v>
      </c>
      <c r="Q44" s="81">
        <f>(HLOOKUP(Q$38,Work!$F$63:$R$71,3)+HLOOKUP(Q$38,Work!$F$63:$R$71,4)*HLOOKUP($E44,Work!$F$63:$R$71,3))/(1-HLOOKUP(Q$38,Work!$F$63:$R$71,4)*HLOOKUP($E44,Work!$F$63:$R$71,4))</f>
        <v>0.30339805825242716</v>
      </c>
      <c r="R44" s="82">
        <f>(HLOOKUP(R$38,Work!$F$63:$R$71,3)+HLOOKUP(R$38,Work!$F$63:$R$71,4)*HLOOKUP($E44,Work!$F$63:$R$71,3))/(1-HLOOKUP(R$38,Work!$F$63:$R$71,4)*HLOOKUP($E44,Work!$F$63:$R$71,4))</f>
        <v>0.3333333333333333</v>
      </c>
      <c r="S44" s="71"/>
      <c r="T44" s="71"/>
      <c r="U44" s="71"/>
    </row>
    <row r="45" spans="1:21" ht="13.5">
      <c r="A45" s="75"/>
      <c r="B45" s="75"/>
      <c r="C45" s="75"/>
      <c r="D45" s="76"/>
      <c r="E45" s="74">
        <v>7</v>
      </c>
      <c r="F45" s="83">
        <f>(HLOOKUP(F$38,Work!$F$63:$R$71,3)+HLOOKUP(F$38,Work!$F$63:$R$71,4)*HLOOKUP($E45,Work!$F$63:$R$71,3))/(1-HLOOKUP(F$38,Work!$F$63:$R$71,4)*HLOOKUP($E45,Work!$F$63:$R$71,4))</f>
        <v>0.15853658536585363</v>
      </c>
      <c r="G45" s="84">
        <f>(HLOOKUP(G$38,Work!$F$63:$R$71,3)+HLOOKUP(G$38,Work!$F$63:$R$71,4)*HLOOKUP($E45,Work!$F$63:$R$71,3))/(1-HLOOKUP(G$38,Work!$F$63:$R$71,4)*HLOOKUP($E45,Work!$F$63:$R$71,4))</f>
        <v>0.15853658536585363</v>
      </c>
      <c r="H45" s="84">
        <f>(HLOOKUP(H$38,Work!$F$63:$R$71,3)+HLOOKUP(H$38,Work!$F$63:$R$71,4)*HLOOKUP($E45,Work!$F$63:$R$71,3))/(1-HLOOKUP(H$38,Work!$F$63:$R$71,4)*HLOOKUP($E45,Work!$F$63:$R$71,4))</f>
        <v>0.1514543630892678</v>
      </c>
      <c r="I45" s="84">
        <f>(HLOOKUP(I$38,Work!$F$63:$R$71,3)+HLOOKUP(I$38,Work!$F$63:$R$71,4)*HLOOKUP($E45,Work!$F$63:$R$71,3))/(1-HLOOKUP(I$38,Work!$F$63:$R$71,4)*HLOOKUP($E45,Work!$F$63:$R$71,4))</f>
        <v>0.22367101303911732</v>
      </c>
      <c r="J45" s="84">
        <f>(HLOOKUP(J$38,Work!$F$63:$R$71,3)+HLOOKUP(J$38,Work!$F$63:$R$71,4)*HLOOKUP($E45,Work!$F$63:$R$71,3))/(1-HLOOKUP(J$38,Work!$F$63:$R$71,4)*HLOOKUP($E45,Work!$F$63:$R$71,4))</f>
        <v>0.20821114369501467</v>
      </c>
      <c r="K45" s="84">
        <f>(HLOOKUP(K$38,Work!$F$63:$R$71,3)+HLOOKUP(K$38,Work!$F$63:$R$71,4)*HLOOKUP($E45,Work!$F$63:$R$71,3))/(1-HLOOKUP(K$38,Work!$F$63:$R$71,4)*HLOOKUP($E45,Work!$F$63:$R$71,4))</f>
        <v>0.2702702702702703</v>
      </c>
      <c r="L45" s="84">
        <f>(HLOOKUP(L$38,Work!$F$63:$R$71,3)+HLOOKUP(L$38,Work!$F$63:$R$71,4)*HLOOKUP($E45,Work!$F$63:$R$71,3))/(1-HLOOKUP(L$38,Work!$F$63:$R$71,4)*HLOOKUP($E45,Work!$F$63:$R$71,4))</f>
        <v>0.21739130434782608</v>
      </c>
      <c r="M45" s="84">
        <f>(HLOOKUP(M$38,Work!$F$63:$R$71,3)+HLOOKUP(M$38,Work!$F$63:$R$71,4)*HLOOKUP($E45,Work!$F$63:$R$71,3))/(1-HLOOKUP(M$38,Work!$F$63:$R$71,4)*HLOOKUP($E45,Work!$F$63:$R$71,4))</f>
        <v>0.26626192541196875</v>
      </c>
      <c r="N45" s="84">
        <f>(HLOOKUP(N$38,Work!$F$63:$R$71,3)+HLOOKUP(N$38,Work!$F$63:$R$71,4)*HLOOKUP($E45,Work!$F$63:$R$71,3))/(1-HLOOKUP(N$38,Work!$F$63:$R$71,4)*HLOOKUP($E45,Work!$F$63:$R$71,4))</f>
        <v>0.2680497925311203</v>
      </c>
      <c r="O45" s="84">
        <f>(HLOOKUP(O$38,Work!$F$63:$R$71,3)+HLOOKUP(O$38,Work!$F$63:$R$71,4)*HLOOKUP($E45,Work!$F$63:$R$71,3))/(1-HLOOKUP(O$38,Work!$F$63:$R$71,4)*HLOOKUP($E45,Work!$F$63:$R$71,4))</f>
        <v>0.2680497925311203</v>
      </c>
      <c r="P45" s="84">
        <f>(HLOOKUP(P$38,Work!$F$63:$R$71,3)+HLOOKUP(P$38,Work!$F$63:$R$71,4)*HLOOKUP($E45,Work!$F$63:$R$71,3))/(1-HLOOKUP(P$38,Work!$F$63:$R$71,4)*HLOOKUP($E45,Work!$F$63:$R$71,4))</f>
        <v>0.3054662379421222</v>
      </c>
      <c r="Q45" s="84">
        <f>(HLOOKUP(Q$38,Work!$F$63:$R$71,3)+HLOOKUP(Q$38,Work!$F$63:$R$71,4)*HLOOKUP($E45,Work!$F$63:$R$71,3))/(1-HLOOKUP(Q$38,Work!$F$63:$R$71,4)*HLOOKUP($E45,Work!$F$63:$R$71,4))</f>
        <v>0.29832935560859186</v>
      </c>
      <c r="R45" s="85">
        <f>(HLOOKUP(R$38,Work!$F$63:$R$71,3)+HLOOKUP(R$38,Work!$F$63:$R$71,4)*HLOOKUP($E45,Work!$F$63:$R$71,3))/(1-HLOOKUP(R$38,Work!$F$63:$R$71,4)*HLOOKUP($E45,Work!$F$63:$R$71,4))</f>
        <v>0.3333333333333333</v>
      </c>
      <c r="S45" s="71"/>
      <c r="T45" s="71"/>
      <c r="U45" s="71"/>
    </row>
    <row r="46" spans="1:21" ht="13.5">
      <c r="A46" s="75"/>
      <c r="B46" s="75"/>
      <c r="C46" s="75"/>
      <c r="D46" s="76"/>
      <c r="E46" s="74">
        <v>8</v>
      </c>
      <c r="F46" s="83">
        <f>(HLOOKUP(F$38,Work!$F$63:$R$71,3)+HLOOKUP(F$38,Work!$F$63:$R$71,4)*HLOOKUP($E46,Work!$F$63:$R$71,3))/(1-HLOOKUP(F$38,Work!$F$63:$R$71,4)*HLOOKUP($E46,Work!$F$63:$R$71,4))</f>
        <v>0.19767441860465113</v>
      </c>
      <c r="G46" s="84">
        <f>(HLOOKUP(G$38,Work!$F$63:$R$71,3)+HLOOKUP(G$38,Work!$F$63:$R$71,4)*HLOOKUP($E46,Work!$F$63:$R$71,3))/(1-HLOOKUP(G$38,Work!$F$63:$R$71,4)*HLOOKUP($E46,Work!$F$63:$R$71,4))</f>
        <v>0.19767441860465113</v>
      </c>
      <c r="H46" s="84">
        <f>(HLOOKUP(H$38,Work!$F$63:$R$71,3)+HLOOKUP(H$38,Work!$F$63:$R$71,4)*HLOOKUP($E46,Work!$F$63:$R$71,3))/(1-HLOOKUP(H$38,Work!$F$63:$R$71,4)*HLOOKUP($E46,Work!$F$63:$R$71,4))</f>
        <v>0.18887823585810165</v>
      </c>
      <c r="I46" s="84">
        <f>(HLOOKUP(I$38,Work!$F$63:$R$71,3)+HLOOKUP(I$38,Work!$F$63:$R$71,4)*HLOOKUP($E46,Work!$F$63:$R$71,3))/(1-HLOOKUP(I$38,Work!$F$63:$R$71,4)*HLOOKUP($E46,Work!$F$63:$R$71,4))</f>
        <v>0.2579098753595398</v>
      </c>
      <c r="J46" s="84">
        <f>(HLOOKUP(J$38,Work!$F$63:$R$71,3)+HLOOKUP(J$38,Work!$F$63:$R$71,4)*HLOOKUP($E46,Work!$F$63:$R$71,3))/(1-HLOOKUP(J$38,Work!$F$63:$R$71,4)*HLOOKUP($E46,Work!$F$63:$R$71,4))</f>
        <v>0.23943661971830982</v>
      </c>
      <c r="K46" s="84">
        <f>(HLOOKUP(K$38,Work!$F$63:$R$71,3)+HLOOKUP(K$38,Work!$F$63:$R$71,4)*HLOOKUP($E46,Work!$F$63:$R$71,3))/(1-HLOOKUP(K$38,Work!$F$63:$R$71,4)*HLOOKUP($E46,Work!$F$63:$R$71,4))</f>
        <v>0.2973977695167287</v>
      </c>
      <c r="L46" s="84">
        <f>(HLOOKUP(L$38,Work!$F$63:$R$71,3)+HLOOKUP(L$38,Work!$F$63:$R$71,4)*HLOOKUP($E46,Work!$F$63:$R$71,3))/(1-HLOOKUP(L$38,Work!$F$63:$R$71,4)*HLOOKUP($E46,Work!$F$63:$R$71,4))</f>
        <v>0.23503902862098874</v>
      </c>
      <c r="M46" s="84">
        <f>(HLOOKUP(M$38,Work!$F$63:$R$71,3)+HLOOKUP(M$38,Work!$F$63:$R$71,4)*HLOOKUP($E46,Work!$F$63:$R$71,3))/(1-HLOOKUP(M$38,Work!$F$63:$R$71,4)*HLOOKUP($E46,Work!$F$63:$R$71,4))</f>
        <v>0.28</v>
      </c>
      <c r="N46" s="84">
        <f>(HLOOKUP(N$38,Work!$F$63:$R$71,3)+HLOOKUP(N$38,Work!$F$63:$R$71,4)*HLOOKUP($E46,Work!$F$63:$R$71,3))/(1-HLOOKUP(N$38,Work!$F$63:$R$71,4)*HLOOKUP($E46,Work!$F$63:$R$71,4))</f>
        <v>0.27645611156685806</v>
      </c>
      <c r="O46" s="84">
        <f>(HLOOKUP(O$38,Work!$F$63:$R$71,3)+HLOOKUP(O$38,Work!$F$63:$R$71,4)*HLOOKUP($E46,Work!$F$63:$R$71,3))/(1-HLOOKUP(O$38,Work!$F$63:$R$71,4)*HLOOKUP($E46,Work!$F$63:$R$71,4))</f>
        <v>0.27645611156685806</v>
      </c>
      <c r="P46" s="84">
        <f>(HLOOKUP(P$38,Work!$F$63:$R$71,3)+HLOOKUP(P$38,Work!$F$63:$R$71,4)*HLOOKUP($E46,Work!$F$63:$R$71,3))/(1-HLOOKUP(P$38,Work!$F$63:$R$71,4)*HLOOKUP($E46,Work!$F$63:$R$71,4))</f>
        <v>0.3099041533546326</v>
      </c>
      <c r="Q46" s="84">
        <f>(HLOOKUP(Q$38,Work!$F$63:$R$71,3)+HLOOKUP(Q$38,Work!$F$63:$R$71,4)*HLOOKUP($E46,Work!$F$63:$R$71,3))/(1-HLOOKUP(Q$38,Work!$F$63:$R$71,4)*HLOOKUP($E46,Work!$F$63:$R$71,4))</f>
        <v>0.30166270783847987</v>
      </c>
      <c r="R46" s="85">
        <f>(HLOOKUP(R$38,Work!$F$63:$R$71,3)+HLOOKUP(R$38,Work!$F$63:$R$71,4)*HLOOKUP($E46,Work!$F$63:$R$71,3))/(1-HLOOKUP(R$38,Work!$F$63:$R$71,4)*HLOOKUP($E46,Work!$F$63:$R$71,4))</f>
        <v>0.3333333333333333</v>
      </c>
      <c r="S46" s="71"/>
      <c r="T46" s="71"/>
      <c r="U46" s="71"/>
    </row>
    <row r="47" spans="1:21" ht="13.5">
      <c r="A47" s="75"/>
      <c r="B47" s="75"/>
      <c r="C47" s="75"/>
      <c r="D47" s="76"/>
      <c r="E47" s="74">
        <v>9</v>
      </c>
      <c r="F47" s="80">
        <f>(HLOOKUP(F$38,Work!$F$63:$R$71,3)+HLOOKUP(F$38,Work!$F$63:$R$71,4)*HLOOKUP($E47,Work!$F$63:$R$71,3))/(1-HLOOKUP(F$38,Work!$F$63:$R$71,4)*HLOOKUP($E47,Work!$F$63:$R$71,4))</f>
        <v>0.2021276595744681</v>
      </c>
      <c r="G47" s="81">
        <f>(HLOOKUP(G$38,Work!$F$63:$R$71,3)+HLOOKUP(G$38,Work!$F$63:$R$71,4)*HLOOKUP($E47,Work!$F$63:$R$71,3))/(1-HLOOKUP(G$38,Work!$F$63:$R$71,4)*HLOOKUP($E47,Work!$F$63:$R$71,4))</f>
        <v>0.2021276595744681</v>
      </c>
      <c r="H47" s="81">
        <f>(HLOOKUP(H$38,Work!$F$63:$R$71,3)+HLOOKUP(H$38,Work!$F$63:$R$71,4)*HLOOKUP($E47,Work!$F$63:$R$71,3))/(1-HLOOKUP(H$38,Work!$F$63:$R$71,4)*HLOOKUP($E47,Work!$F$63:$R$71,4))</f>
        <v>0.1938325991189427</v>
      </c>
      <c r="I47" s="81">
        <f>(HLOOKUP(I$38,Work!$F$63:$R$71,3)+HLOOKUP(I$38,Work!$F$63:$R$71,4)*HLOOKUP($E47,Work!$F$63:$R$71,3))/(1-HLOOKUP(I$38,Work!$F$63:$R$71,4)*HLOOKUP($E47,Work!$F$63:$R$71,4))</f>
        <v>0.25726872246696036</v>
      </c>
      <c r="J47" s="81">
        <f>(HLOOKUP(J$38,Work!$F$63:$R$71,3)+HLOOKUP(J$38,Work!$F$63:$R$71,4)*HLOOKUP($E47,Work!$F$63:$R$71,3))/(1-HLOOKUP(J$38,Work!$F$63:$R$71,4)*HLOOKUP($E47,Work!$F$63:$R$71,4))</f>
        <v>0.2402088772845953</v>
      </c>
      <c r="K47" s="81">
        <f>(HLOOKUP(K$38,Work!$F$63:$R$71,3)+HLOOKUP(K$38,Work!$F$63:$R$71,4)*HLOOKUP($E47,Work!$F$63:$R$71,3))/(1-HLOOKUP(K$38,Work!$F$63:$R$71,4)*HLOOKUP($E47,Work!$F$63:$R$71,4))</f>
        <v>0.29411764705882354</v>
      </c>
      <c r="L47" s="81">
        <f>(HLOOKUP(L$38,Work!$F$63:$R$71,3)+HLOOKUP(L$38,Work!$F$63:$R$71,4)*HLOOKUP($E47,Work!$F$63:$R$71,3))/(1-HLOOKUP(L$38,Work!$F$63:$R$71,4)*HLOOKUP($E47,Work!$F$63:$R$71,4))</f>
        <v>0.2356846473029046</v>
      </c>
      <c r="M47" s="81">
        <f>(HLOOKUP(M$38,Work!$F$63:$R$71,3)+HLOOKUP(M$38,Work!$F$63:$R$71,4)*HLOOKUP($E47,Work!$F$63:$R$71,3))/(1-HLOOKUP(M$38,Work!$F$63:$R$71,4)*HLOOKUP($E47,Work!$F$63:$R$71,4))</f>
        <v>0.27891714520098443</v>
      </c>
      <c r="N47" s="81">
        <f>(HLOOKUP(N$38,Work!$F$63:$R$71,3)+HLOOKUP(N$38,Work!$F$63:$R$71,4)*HLOOKUP($E47,Work!$F$63:$R$71,3))/(1-HLOOKUP(N$38,Work!$F$63:$R$71,4)*HLOOKUP($E47,Work!$F$63:$R$71,4))</f>
        <v>0.2758620689655172</v>
      </c>
      <c r="O47" s="81">
        <f>(HLOOKUP(O$38,Work!$F$63:$R$71,3)+HLOOKUP(O$38,Work!$F$63:$R$71,4)*HLOOKUP($E47,Work!$F$63:$R$71,3))/(1-HLOOKUP(O$38,Work!$F$63:$R$71,4)*HLOOKUP($E47,Work!$F$63:$R$71,4))</f>
        <v>0.2758620689655172</v>
      </c>
      <c r="P47" s="81">
        <f>(HLOOKUP(P$38,Work!$F$63:$R$71,3)+HLOOKUP(P$38,Work!$F$63:$R$71,4)*HLOOKUP($E47,Work!$F$63:$R$71,3))/(1-HLOOKUP(P$38,Work!$F$63:$R$71,4)*HLOOKUP($E47,Work!$F$63:$R$71,4))</f>
        <v>0.30914826498422715</v>
      </c>
      <c r="Q47" s="81">
        <f>(HLOOKUP(Q$38,Work!$F$63:$R$71,3)+HLOOKUP(Q$38,Work!$F$63:$R$71,4)*HLOOKUP($E47,Work!$F$63:$R$71,3))/(1-HLOOKUP(Q$38,Work!$F$63:$R$71,4)*HLOOKUP($E47,Work!$F$63:$R$71,4))</f>
        <v>0.30117647058823527</v>
      </c>
      <c r="R47" s="82">
        <f>(HLOOKUP(R$38,Work!$F$63:$R$71,3)+HLOOKUP(R$38,Work!$F$63:$R$71,4)*HLOOKUP($E47,Work!$F$63:$R$71,3))/(1-HLOOKUP(R$38,Work!$F$63:$R$71,4)*HLOOKUP($E47,Work!$F$63:$R$71,4))</f>
        <v>0.3333333333333333</v>
      </c>
      <c r="S47" s="71"/>
      <c r="T47" s="71"/>
      <c r="U47" s="71"/>
    </row>
    <row r="48" spans="1:21" ht="13.5">
      <c r="A48" s="75"/>
      <c r="B48" s="75"/>
      <c r="C48" s="75"/>
      <c r="D48" s="76"/>
      <c r="E48" s="74" t="s">
        <v>2</v>
      </c>
      <c r="F48" s="80">
        <f>(HLOOKUP(F$38,Work!$F$63:$R$71,3)+HLOOKUP(F$38,Work!$F$63:$R$71,4)*HLOOKUP($E48,Work!$F$63:$R$71,3))/(1-HLOOKUP(F$38,Work!$F$63:$R$71,4)*HLOOKUP($E48,Work!$F$63:$R$71,4))</f>
        <v>0.2021276595744681</v>
      </c>
      <c r="G48" s="81">
        <f>(HLOOKUP(G$38,Work!$F$63:$R$71,3)+HLOOKUP(G$38,Work!$F$63:$R$71,4)*HLOOKUP($E48,Work!$F$63:$R$71,3))/(1-HLOOKUP(G$38,Work!$F$63:$R$71,4)*HLOOKUP($E48,Work!$F$63:$R$71,4))</f>
        <v>0.2021276595744681</v>
      </c>
      <c r="H48" s="81">
        <f>(HLOOKUP(H$38,Work!$F$63:$R$71,3)+HLOOKUP(H$38,Work!$F$63:$R$71,4)*HLOOKUP($E48,Work!$F$63:$R$71,3))/(1-HLOOKUP(H$38,Work!$F$63:$R$71,4)*HLOOKUP($E48,Work!$F$63:$R$71,4))</f>
        <v>0.1938325991189427</v>
      </c>
      <c r="I48" s="81">
        <f>(HLOOKUP(I$38,Work!$F$63:$R$71,3)+HLOOKUP(I$38,Work!$F$63:$R$71,4)*HLOOKUP($E48,Work!$F$63:$R$71,3))/(1-HLOOKUP(I$38,Work!$F$63:$R$71,4)*HLOOKUP($E48,Work!$F$63:$R$71,4))</f>
        <v>0.25726872246696036</v>
      </c>
      <c r="J48" s="81">
        <f>(HLOOKUP(J$38,Work!$F$63:$R$71,3)+HLOOKUP(J$38,Work!$F$63:$R$71,4)*HLOOKUP($E48,Work!$F$63:$R$71,3))/(1-HLOOKUP(J$38,Work!$F$63:$R$71,4)*HLOOKUP($E48,Work!$F$63:$R$71,4))</f>
        <v>0.2402088772845953</v>
      </c>
      <c r="K48" s="81">
        <f>(HLOOKUP(K$38,Work!$F$63:$R$71,3)+HLOOKUP(K$38,Work!$F$63:$R$71,4)*HLOOKUP($E48,Work!$F$63:$R$71,3))/(1-HLOOKUP(K$38,Work!$F$63:$R$71,4)*HLOOKUP($E48,Work!$F$63:$R$71,4))</f>
        <v>0.29411764705882354</v>
      </c>
      <c r="L48" s="81">
        <f>(HLOOKUP(L$38,Work!$F$63:$R$71,3)+HLOOKUP(L$38,Work!$F$63:$R$71,4)*HLOOKUP($E48,Work!$F$63:$R$71,3))/(1-HLOOKUP(L$38,Work!$F$63:$R$71,4)*HLOOKUP($E48,Work!$F$63:$R$71,4))</f>
        <v>0.2356846473029046</v>
      </c>
      <c r="M48" s="81">
        <f>(HLOOKUP(M$38,Work!$F$63:$R$71,3)+HLOOKUP(M$38,Work!$F$63:$R$71,4)*HLOOKUP($E48,Work!$F$63:$R$71,3))/(1-HLOOKUP(M$38,Work!$F$63:$R$71,4)*HLOOKUP($E48,Work!$F$63:$R$71,4))</f>
        <v>0.27891714520098443</v>
      </c>
      <c r="N48" s="81">
        <f>(HLOOKUP(N$38,Work!$F$63:$R$71,3)+HLOOKUP(N$38,Work!$F$63:$R$71,4)*HLOOKUP($E48,Work!$F$63:$R$71,3))/(1-HLOOKUP(N$38,Work!$F$63:$R$71,4)*HLOOKUP($E48,Work!$F$63:$R$71,4))</f>
        <v>0.2758620689655172</v>
      </c>
      <c r="O48" s="81">
        <f>(HLOOKUP(O$38,Work!$F$63:$R$71,3)+HLOOKUP(O$38,Work!$F$63:$R$71,4)*HLOOKUP($E48,Work!$F$63:$R$71,3))/(1-HLOOKUP(O$38,Work!$F$63:$R$71,4)*HLOOKUP($E48,Work!$F$63:$R$71,4))</f>
        <v>0.2758620689655172</v>
      </c>
      <c r="P48" s="81">
        <f>(HLOOKUP(P$38,Work!$F$63:$R$71,3)+HLOOKUP(P$38,Work!$F$63:$R$71,4)*HLOOKUP($E48,Work!$F$63:$R$71,3))/(1-HLOOKUP(P$38,Work!$F$63:$R$71,4)*HLOOKUP($E48,Work!$F$63:$R$71,4))</f>
        <v>0.30914826498422715</v>
      </c>
      <c r="Q48" s="81">
        <f>(HLOOKUP(Q$38,Work!$F$63:$R$71,3)+HLOOKUP(Q$38,Work!$F$63:$R$71,4)*HLOOKUP($E48,Work!$F$63:$R$71,3))/(1-HLOOKUP(Q$38,Work!$F$63:$R$71,4)*HLOOKUP($E48,Work!$F$63:$R$71,4))</f>
        <v>0.30117647058823527</v>
      </c>
      <c r="R48" s="82">
        <f>(HLOOKUP(R$38,Work!$F$63:$R$71,3)+HLOOKUP(R$38,Work!$F$63:$R$71,4)*HLOOKUP($E48,Work!$F$63:$R$71,3))/(1-HLOOKUP(R$38,Work!$F$63:$R$71,4)*HLOOKUP($E48,Work!$F$63:$R$71,4))</f>
        <v>0.3333333333333333</v>
      </c>
      <c r="S48" s="71"/>
      <c r="T48" s="71"/>
      <c r="U48" s="71"/>
    </row>
    <row r="49" spans="1:21" ht="13.5">
      <c r="A49" s="75"/>
      <c r="B49" s="75"/>
      <c r="C49" s="75"/>
      <c r="D49" s="76"/>
      <c r="E49" s="74" t="s">
        <v>3</v>
      </c>
      <c r="F49" s="83">
        <f>(HLOOKUP(F$38,Work!$F$63:$R$71,3)+HLOOKUP(F$38,Work!$F$63:$R$71,4)*HLOOKUP($E49,Work!$F$63:$R$71,3))/(1-HLOOKUP(F$38,Work!$F$63:$R$71,4)*HLOOKUP($E49,Work!$F$63:$R$71,4))</f>
        <v>0.23</v>
      </c>
      <c r="G49" s="84">
        <f>(HLOOKUP(G$38,Work!$F$63:$R$71,3)+HLOOKUP(G$38,Work!$F$63:$R$71,4)*HLOOKUP($E49,Work!$F$63:$R$71,3))/(1-HLOOKUP(G$38,Work!$F$63:$R$71,4)*HLOOKUP($E49,Work!$F$63:$R$71,4))</f>
        <v>0.23</v>
      </c>
      <c r="H49" s="84">
        <f>(HLOOKUP(H$38,Work!$F$63:$R$71,3)+HLOOKUP(H$38,Work!$F$63:$R$71,4)*HLOOKUP($E49,Work!$F$63:$R$71,3))/(1-HLOOKUP(H$38,Work!$F$63:$R$71,4)*HLOOKUP($E49,Work!$F$63:$R$71,4))</f>
        <v>0.22093023255813948</v>
      </c>
      <c r="I49" s="84">
        <f>(HLOOKUP(I$38,Work!$F$63:$R$71,3)+HLOOKUP(I$38,Work!$F$63:$R$71,4)*HLOOKUP($E49,Work!$F$63:$R$71,3))/(1-HLOOKUP(I$38,Work!$F$63:$R$71,4)*HLOOKUP($E49,Work!$F$63:$R$71,4))</f>
        <v>0.2807308970099668</v>
      </c>
      <c r="J49" s="84">
        <f>(HLOOKUP(J$38,Work!$F$63:$R$71,3)+HLOOKUP(J$38,Work!$F$63:$R$71,4)*HLOOKUP($E49,Work!$F$63:$R$71,3))/(1-HLOOKUP(J$38,Work!$F$63:$R$71,4)*HLOOKUP($E49,Work!$F$63:$R$71,4))</f>
        <v>0.2623762376237624</v>
      </c>
      <c r="K49" s="84">
        <f>(HLOOKUP(K$38,Work!$F$63:$R$71,3)+HLOOKUP(K$38,Work!$F$63:$R$71,4)*HLOOKUP($E49,Work!$F$63:$R$71,3))/(1-HLOOKUP(K$38,Work!$F$63:$R$71,4)*HLOOKUP($E49,Work!$F$63:$R$71,4))</f>
        <v>0.31250000000000006</v>
      </c>
      <c r="L49" s="84">
        <f>(HLOOKUP(L$38,Work!$F$63:$R$71,3)+HLOOKUP(L$38,Work!$F$63:$R$71,4)*HLOOKUP($E49,Work!$F$63:$R$71,3))/(1-HLOOKUP(L$38,Work!$F$63:$R$71,4)*HLOOKUP($E49,Work!$F$63:$R$71,4))</f>
        <v>0.2491961414790997</v>
      </c>
      <c r="M49" s="84">
        <f>(HLOOKUP(M$38,Work!$F$63:$R$71,3)+HLOOKUP(M$38,Work!$F$63:$R$71,4)*HLOOKUP($E49,Work!$F$63:$R$71,3))/(1-HLOOKUP(M$38,Work!$F$63:$R$71,4)*HLOOKUP($E49,Work!$F$63:$R$71,4))</f>
        <v>0.2891373801916933</v>
      </c>
      <c r="N49" s="84">
        <f>(HLOOKUP(N$38,Work!$F$63:$R$71,3)+HLOOKUP(N$38,Work!$F$63:$R$71,4)*HLOOKUP($E49,Work!$F$63:$R$71,3))/(1-HLOOKUP(N$38,Work!$F$63:$R$71,4)*HLOOKUP($E49,Work!$F$63:$R$71,4))</f>
        <v>0.2823343848580442</v>
      </c>
      <c r="O49" s="84">
        <f>(HLOOKUP(O$38,Work!$F$63:$R$71,3)+HLOOKUP(O$38,Work!$F$63:$R$71,4)*HLOOKUP($E49,Work!$F$63:$R$71,3))/(1-HLOOKUP(O$38,Work!$F$63:$R$71,4)*HLOOKUP($E49,Work!$F$63:$R$71,4))</f>
        <v>0.2823343848580442</v>
      </c>
      <c r="P49" s="84">
        <f>(HLOOKUP(P$38,Work!$F$63:$R$71,3)+HLOOKUP(P$38,Work!$F$63:$R$71,4)*HLOOKUP($E49,Work!$F$63:$R$71,3))/(1-HLOOKUP(P$38,Work!$F$63:$R$71,4)*HLOOKUP($E49,Work!$F$63:$R$71,4))</f>
        <v>0.31250000000000006</v>
      </c>
      <c r="Q49" s="84">
        <f>(HLOOKUP(Q$38,Work!$F$63:$R$71,3)+HLOOKUP(Q$38,Work!$F$63:$R$71,4)*HLOOKUP($E49,Work!$F$63:$R$71,3))/(1-HLOOKUP(Q$38,Work!$F$63:$R$71,4)*HLOOKUP($E49,Work!$F$63:$R$71,4))</f>
        <v>0.3037383177570094</v>
      </c>
      <c r="R49" s="85">
        <f>(HLOOKUP(R$38,Work!$F$63:$R$71,3)+HLOOKUP(R$38,Work!$F$63:$R$71,4)*HLOOKUP($E49,Work!$F$63:$R$71,3))/(1-HLOOKUP(R$38,Work!$F$63:$R$71,4)*HLOOKUP($E49,Work!$F$63:$R$71,4))</f>
        <v>0.3333333333333333</v>
      </c>
      <c r="S49" s="71"/>
      <c r="T49" s="71"/>
      <c r="U49" s="71"/>
    </row>
    <row r="50" spans="1:21" ht="13.5">
      <c r="A50" s="75"/>
      <c r="B50" s="75"/>
      <c r="C50" s="75"/>
      <c r="D50" s="76"/>
      <c r="E50" s="74" t="s">
        <v>4</v>
      </c>
      <c r="F50" s="83">
        <f>(HLOOKUP(F$38,Work!$F$63:$R$71,3)+HLOOKUP(F$38,Work!$F$63:$R$71,4)*HLOOKUP($E50,Work!$F$63:$R$71,3))/(1-HLOOKUP(F$38,Work!$F$63:$R$71,4)*HLOOKUP($E50,Work!$F$63:$R$71,4))</f>
        <v>0.22549019607843138</v>
      </c>
      <c r="G50" s="84">
        <f>(HLOOKUP(G$38,Work!$F$63:$R$71,3)+HLOOKUP(G$38,Work!$F$63:$R$71,4)*HLOOKUP($E50,Work!$F$63:$R$71,3))/(1-HLOOKUP(G$38,Work!$F$63:$R$71,4)*HLOOKUP($E50,Work!$F$63:$R$71,4))</f>
        <v>0.22549019607843138</v>
      </c>
      <c r="H50" s="84">
        <f>(HLOOKUP(H$38,Work!$F$63:$R$71,3)+HLOOKUP(H$38,Work!$F$63:$R$71,4)*HLOOKUP($E50,Work!$F$63:$R$71,3))/(1-HLOOKUP(H$38,Work!$F$63:$R$71,4)*HLOOKUP($E50,Work!$F$63:$R$71,4))</f>
        <v>0.21678891605541967</v>
      </c>
      <c r="I50" s="84">
        <f>(HLOOKUP(I$38,Work!$F$63:$R$71,3)+HLOOKUP(I$38,Work!$F$63:$R$71,4)*HLOOKUP($E50,Work!$F$63:$R$71,3))/(1-HLOOKUP(I$38,Work!$F$63:$R$71,4)*HLOOKUP($E50,Work!$F$63:$R$71,4))</f>
        <v>0.2754686226568867</v>
      </c>
      <c r="J50" s="84">
        <f>(HLOOKUP(J$38,Work!$F$63:$R$71,3)+HLOOKUP(J$38,Work!$F$63:$R$71,4)*HLOOKUP($E50,Work!$F$63:$R$71,3))/(1-HLOOKUP(J$38,Work!$F$63:$R$71,4)*HLOOKUP($E50,Work!$F$63:$R$71,4))</f>
        <v>0.2579075425790755</v>
      </c>
      <c r="K50" s="84">
        <f>(HLOOKUP(K$38,Work!$F$63:$R$71,3)+HLOOKUP(K$38,Work!$F$63:$R$71,4)*HLOOKUP($E50,Work!$F$63:$R$71,3))/(1-HLOOKUP(K$38,Work!$F$63:$R$71,4)*HLOOKUP($E50,Work!$F$63:$R$71,4))</f>
        <v>0.3074433656957929</v>
      </c>
      <c r="L50" s="84">
        <f>(HLOOKUP(L$38,Work!$F$63:$R$71,3)+HLOOKUP(L$38,Work!$F$63:$R$71,4)*HLOOKUP($E50,Work!$F$63:$R$71,3))/(1-HLOOKUP(L$38,Work!$F$63:$R$71,4)*HLOOKUP($E50,Work!$F$63:$R$71,4))</f>
        <v>0.2466189339697693</v>
      </c>
      <c r="M50" s="84">
        <f>(HLOOKUP(M$38,Work!$F$63:$R$71,3)+HLOOKUP(M$38,Work!$F$63:$R$71,4)*HLOOKUP($E50,Work!$F$63:$R$71,3))/(1-HLOOKUP(M$38,Work!$F$63:$R$71,4)*HLOOKUP($E50,Work!$F$63:$R$71,4))</f>
        <v>0.2866191607284244</v>
      </c>
      <c r="N50" s="84">
        <f>(HLOOKUP(N$38,Work!$F$63:$R$71,3)+HLOOKUP(N$38,Work!$F$63:$R$71,4)*HLOOKUP($E50,Work!$F$63:$R$71,3))/(1-HLOOKUP(N$38,Work!$F$63:$R$71,4)*HLOOKUP($E50,Work!$F$63:$R$71,4))</f>
        <v>0.28078431372549023</v>
      </c>
      <c r="O50" s="84">
        <f>(HLOOKUP(O$38,Work!$F$63:$R$71,3)+HLOOKUP(O$38,Work!$F$63:$R$71,4)*HLOOKUP($E50,Work!$F$63:$R$71,3))/(1-HLOOKUP(O$38,Work!$F$63:$R$71,4)*HLOOKUP($E50,Work!$F$63:$R$71,4))</f>
        <v>0.28078431372549023</v>
      </c>
      <c r="P50" s="84">
        <f>(HLOOKUP(P$38,Work!$F$63:$R$71,3)+HLOOKUP(P$38,Work!$F$63:$R$71,4)*HLOOKUP($E50,Work!$F$63:$R$71,3))/(1-HLOOKUP(P$38,Work!$F$63:$R$71,4)*HLOOKUP($E50,Work!$F$63:$R$71,4))</f>
        <v>0.31152647975077885</v>
      </c>
      <c r="Q50" s="84">
        <f>(HLOOKUP(Q$38,Work!$F$63:$R$71,3)+HLOOKUP(Q$38,Work!$F$63:$R$71,4)*HLOOKUP($E50,Work!$F$63:$R$71,3))/(1-HLOOKUP(Q$38,Work!$F$63:$R$71,4)*HLOOKUP($E50,Work!$F$63:$R$71,4))</f>
        <v>0.30303030303030304</v>
      </c>
      <c r="R50" s="85">
        <f>(HLOOKUP(R$38,Work!$F$63:$R$71,3)+HLOOKUP(R$38,Work!$F$63:$R$71,4)*HLOOKUP($E50,Work!$F$63:$R$71,3))/(1-HLOOKUP(R$38,Work!$F$63:$R$71,4)*HLOOKUP($E50,Work!$F$63:$R$71,4))</f>
        <v>0.3333333333333333</v>
      </c>
      <c r="S50" s="71"/>
      <c r="T50" s="71"/>
      <c r="U50" s="71"/>
    </row>
    <row r="51" spans="1:21" ht="13.5">
      <c r="A51" s="75"/>
      <c r="B51" s="75"/>
      <c r="C51" s="75"/>
      <c r="D51" s="76"/>
      <c r="E51" s="74" t="s">
        <v>5</v>
      </c>
      <c r="F51" s="86">
        <f>(HLOOKUP(F$38,Work!$F$63:$R$71,3)+HLOOKUP(F$38,Work!$F$63:$R$71,4)*HLOOKUP($E51,Work!$F$63:$R$71,3))/(1-HLOOKUP(F$38,Work!$F$63:$R$71,4)*HLOOKUP($E51,Work!$F$63:$R$71,4))</f>
        <v>0.25</v>
      </c>
      <c r="G51" s="87">
        <f>(HLOOKUP(G$38,Work!$F$63:$R$71,3)+HLOOKUP(G$38,Work!$F$63:$R$71,4)*HLOOKUP($E51,Work!$F$63:$R$71,3))/(1-HLOOKUP(G$38,Work!$F$63:$R$71,4)*HLOOKUP($E51,Work!$F$63:$R$71,4))</f>
        <v>0.25</v>
      </c>
      <c r="H51" s="87">
        <f>(HLOOKUP(H$38,Work!$F$63:$R$71,3)+HLOOKUP(H$38,Work!$F$63:$R$71,4)*HLOOKUP($E51,Work!$F$63:$R$71,3))/(1-HLOOKUP(H$38,Work!$F$63:$R$71,4)*HLOOKUP($E51,Work!$F$63:$R$71,4))</f>
        <v>0.2407407407407407</v>
      </c>
      <c r="I51" s="87">
        <f>(HLOOKUP(I$38,Work!$F$63:$R$71,3)+HLOOKUP(I$38,Work!$F$63:$R$71,4)*HLOOKUP($E51,Work!$F$63:$R$71,3))/(1-HLOOKUP(I$38,Work!$F$63:$R$71,4)*HLOOKUP($E51,Work!$F$63:$R$71,4))</f>
        <v>0.2962962962962963</v>
      </c>
      <c r="J51" s="87">
        <f>(HLOOKUP(J$38,Work!$F$63:$R$71,3)+HLOOKUP(J$38,Work!$F$63:$R$71,4)*HLOOKUP($E51,Work!$F$63:$R$71,3))/(1-HLOOKUP(J$38,Work!$F$63:$R$71,4)*HLOOKUP($E51,Work!$F$63:$R$71,4))</f>
        <v>0.2777777777777778</v>
      </c>
      <c r="K51" s="87">
        <f>(HLOOKUP(K$38,Work!$F$63:$R$71,3)+HLOOKUP(K$38,Work!$F$63:$R$71,4)*HLOOKUP($E51,Work!$F$63:$R$71,3))/(1-HLOOKUP(K$38,Work!$F$63:$R$71,4)*HLOOKUP($E51,Work!$F$63:$R$71,4))</f>
        <v>0.32407407407407407</v>
      </c>
      <c r="L51" s="87">
        <f>(HLOOKUP(L$38,Work!$F$63:$R$71,3)+HLOOKUP(L$38,Work!$F$63:$R$71,4)*HLOOKUP($E51,Work!$F$63:$R$71,3))/(1-HLOOKUP(L$38,Work!$F$63:$R$71,4)*HLOOKUP($E51,Work!$F$63:$R$71,4))</f>
        <v>0.25925925925925924</v>
      </c>
      <c r="M51" s="87">
        <f>(HLOOKUP(M$38,Work!$F$63:$R$71,3)+HLOOKUP(M$38,Work!$F$63:$R$71,4)*HLOOKUP($E51,Work!$F$63:$R$71,3))/(1-HLOOKUP(M$38,Work!$F$63:$R$71,4)*HLOOKUP($E51,Work!$F$63:$R$71,4))</f>
        <v>0.2962962962962963</v>
      </c>
      <c r="N51" s="87">
        <f>(HLOOKUP(N$38,Work!$F$63:$R$71,3)+HLOOKUP(N$38,Work!$F$63:$R$71,4)*HLOOKUP($E51,Work!$F$63:$R$71,3))/(1-HLOOKUP(N$38,Work!$F$63:$R$71,4)*HLOOKUP($E51,Work!$F$63:$R$71,4))</f>
        <v>0.28703703703703703</v>
      </c>
      <c r="O51" s="87">
        <f>(HLOOKUP(O$38,Work!$F$63:$R$71,3)+HLOOKUP(O$38,Work!$F$63:$R$71,4)*HLOOKUP($E51,Work!$F$63:$R$71,3))/(1-HLOOKUP(O$38,Work!$F$63:$R$71,4)*HLOOKUP($E51,Work!$F$63:$R$71,4))</f>
        <v>0.28703703703703703</v>
      </c>
      <c r="P51" s="87">
        <f>(HLOOKUP(P$38,Work!$F$63:$R$71,3)+HLOOKUP(P$38,Work!$F$63:$R$71,4)*HLOOKUP($E51,Work!$F$63:$R$71,3))/(1-HLOOKUP(P$38,Work!$F$63:$R$71,4)*HLOOKUP($E51,Work!$F$63:$R$71,4))</f>
        <v>0.3148148148148148</v>
      </c>
      <c r="Q51" s="87">
        <f>(HLOOKUP(Q$38,Work!$F$63:$R$71,3)+HLOOKUP(Q$38,Work!$F$63:$R$71,4)*HLOOKUP($E51,Work!$F$63:$R$71,3))/(1-HLOOKUP(Q$38,Work!$F$63:$R$71,4)*HLOOKUP($E51,Work!$F$63:$R$71,4))</f>
        <v>0.3055555555555556</v>
      </c>
      <c r="R51" s="88">
        <f>(HLOOKUP(R$38,Work!$F$63:$R$71,3)+HLOOKUP(R$38,Work!$F$63:$R$71,4)*HLOOKUP($E51,Work!$F$63:$R$71,3))/(1-HLOOKUP(R$38,Work!$F$63:$R$71,4)*HLOOKUP($E51,Work!$F$63:$R$71,4))</f>
        <v>0.3333333333333333</v>
      </c>
      <c r="S51" s="71"/>
      <c r="T51" s="71"/>
      <c r="U51" s="71"/>
    </row>
    <row r="52" spans="1:21" ht="12.75">
      <c r="A52" s="71"/>
      <c r="B52" s="71"/>
      <c r="C52" s="71"/>
      <c r="D52" s="89"/>
      <c r="E52" s="89"/>
      <c r="F52" s="89"/>
      <c r="G52" s="89"/>
      <c r="H52" s="89"/>
      <c r="I52" s="89"/>
      <c r="J52" s="89"/>
      <c r="K52" s="89"/>
      <c r="L52" s="89"/>
      <c r="M52" s="89"/>
      <c r="N52" s="89"/>
      <c r="O52" s="89"/>
      <c r="P52" s="89"/>
      <c r="Q52" s="89"/>
      <c r="R52" s="89"/>
      <c r="S52" s="71"/>
      <c r="T52" s="71"/>
      <c r="U52" s="71"/>
    </row>
  </sheetData>
  <sheetProtection selectLockedCells="1" selectUnlockedCells="1"/>
  <mergeCells count="10">
    <mergeCell ref="D2:R2"/>
    <mergeCell ref="F3:R3"/>
    <mergeCell ref="A5:C51"/>
    <mergeCell ref="D5:D17"/>
    <mergeCell ref="D19:R19"/>
    <mergeCell ref="F20:R20"/>
    <mergeCell ref="D22:D34"/>
    <mergeCell ref="D36:R36"/>
    <mergeCell ref="F37:R37"/>
    <mergeCell ref="D39:D51"/>
  </mergeCells>
  <printOptions horizontalCentered="1" verticalCentered="1"/>
  <pageMargins left="1" right="1" top="1" bottom="1" header="1" footer="1"/>
  <pageSetup cellComments="atEnd" horizontalDpi="300" verticalDpi="300" orientation="portrait" scale="67"/>
  <headerFooter alignWithMargins="0">
    <oddHeader>&amp;CTAB]</oddHeader>
    <oddFooter>&amp;CPage PAGE]</oddFooter>
  </headerFooter>
  <legacyDrawing r:id="rId2"/>
</worksheet>
</file>

<file path=xl/worksheets/sheet3.xml><?xml version="1.0" encoding="utf-8"?>
<worksheet xmlns="http://schemas.openxmlformats.org/spreadsheetml/2006/main" xmlns:r="http://schemas.openxmlformats.org/officeDocument/2006/relationships">
  <dimension ref="A1:U52"/>
  <sheetViews>
    <sheetView zoomScaleSheetLayoutView="10" workbookViewId="0" topLeftCell="A22">
      <selection activeCell="E38" sqref="E38"/>
    </sheetView>
  </sheetViews>
  <sheetFormatPr defaultColWidth="9.00390625" defaultRowHeight="12.75"/>
  <cols>
    <col min="1" max="3" width="3.625" style="6" customWidth="1"/>
    <col min="4" max="4" width="5.125" style="65" customWidth="1"/>
    <col min="5" max="18" width="7.00390625" style="65" customWidth="1"/>
    <col min="19" max="26" width="9.125" style="6" customWidth="1"/>
  </cols>
  <sheetData>
    <row r="1" spans="1:21" ht="12.75">
      <c r="A1" s="92"/>
      <c r="B1" s="92"/>
      <c r="C1" s="92"/>
      <c r="D1" s="93"/>
      <c r="E1" s="93"/>
      <c r="F1" s="93"/>
      <c r="G1" s="93"/>
      <c r="H1" s="93"/>
      <c r="I1" s="93"/>
      <c r="J1" s="93"/>
      <c r="K1" s="93"/>
      <c r="L1" s="93"/>
      <c r="M1" s="93"/>
      <c r="N1" s="93"/>
      <c r="O1" s="93"/>
      <c r="P1" s="93"/>
      <c r="Q1" s="93"/>
      <c r="R1" s="93"/>
      <c r="S1" s="92"/>
      <c r="T1" s="92"/>
      <c r="U1" s="92"/>
    </row>
    <row r="2" spans="1:21" ht="28.5" customHeight="1">
      <c r="A2" s="92"/>
      <c r="B2" s="92"/>
      <c r="C2" s="92"/>
      <c r="D2" s="72" t="s">
        <v>34</v>
      </c>
      <c r="E2" s="72"/>
      <c r="F2" s="72"/>
      <c r="G2" s="72"/>
      <c r="H2" s="72"/>
      <c r="I2" s="72"/>
      <c r="J2" s="72"/>
      <c r="K2" s="72"/>
      <c r="L2" s="72"/>
      <c r="M2" s="72"/>
      <c r="N2" s="72"/>
      <c r="O2" s="72"/>
      <c r="P2" s="72"/>
      <c r="Q2" s="72"/>
      <c r="R2" s="72"/>
      <c r="S2" s="92"/>
      <c r="T2" s="92"/>
      <c r="U2" s="92"/>
    </row>
    <row r="3" spans="1:21" ht="15.75" customHeight="1">
      <c r="A3" s="92"/>
      <c r="B3" s="92"/>
      <c r="C3" s="92"/>
      <c r="F3" s="73" t="s">
        <v>29</v>
      </c>
      <c r="G3" s="73"/>
      <c r="H3" s="73"/>
      <c r="I3" s="73"/>
      <c r="J3" s="73"/>
      <c r="K3" s="73"/>
      <c r="L3" s="73"/>
      <c r="M3" s="73"/>
      <c r="N3" s="73"/>
      <c r="O3" s="73"/>
      <c r="P3" s="73"/>
      <c r="Q3" s="73"/>
      <c r="R3" s="73"/>
      <c r="S3" s="92"/>
      <c r="T3" s="92"/>
      <c r="U3" s="92"/>
    </row>
    <row r="4" spans="1:21" ht="12.75">
      <c r="A4" s="94" t="s">
        <v>35</v>
      </c>
      <c r="B4" s="94"/>
      <c r="C4" s="94"/>
      <c r="F4" s="74">
        <v>1</v>
      </c>
      <c r="G4" s="74">
        <v>2</v>
      </c>
      <c r="H4" s="74">
        <v>3</v>
      </c>
      <c r="I4" s="74">
        <v>4</v>
      </c>
      <c r="J4" s="74">
        <v>5</v>
      </c>
      <c r="K4" s="74">
        <v>6</v>
      </c>
      <c r="L4" s="74">
        <v>7</v>
      </c>
      <c r="M4" s="74">
        <v>8</v>
      </c>
      <c r="N4" s="74">
        <v>9</v>
      </c>
      <c r="O4" s="74" t="s">
        <v>2</v>
      </c>
      <c r="P4" s="74" t="s">
        <v>3</v>
      </c>
      <c r="Q4" s="74" t="s">
        <v>4</v>
      </c>
      <c r="R4" s="74" t="s">
        <v>5</v>
      </c>
      <c r="S4" s="92"/>
      <c r="T4" s="92"/>
      <c r="U4" s="92"/>
    </row>
    <row r="5" spans="1:21" ht="13.5" customHeight="1">
      <c r="A5" s="94"/>
      <c r="B5" s="94"/>
      <c r="C5" s="94"/>
      <c r="D5" s="76" t="s">
        <v>31</v>
      </c>
      <c r="E5" s="74">
        <v>1</v>
      </c>
      <c r="F5" s="77">
        <f>(HLOOKUP(F$4,Work!$F$63:$R$71,6)+HLOOKUP(F$4,Work!$F$63:$R$71,8)*HLOOKUP($E5,Sheet3!$E$21:$R$34,COLUMN()-4))</f>
        <v>0.275</v>
      </c>
      <c r="G5" s="78">
        <f>(HLOOKUP(G$4,Work!$F$63:$R$71,6)+HLOOKUP(G$4,Work!$F$63:$R$71,8)*HLOOKUP($E5,Sheet3!$E$21:$R$34,COLUMN()-4))</f>
        <v>0.275</v>
      </c>
      <c r="H5" s="78">
        <f>(HLOOKUP(H$4,Work!$F$63:$R$71,6)+HLOOKUP(H$4,Work!$F$63:$R$71,8)*HLOOKUP($E5,Sheet3!$E$21:$R$34,COLUMN()-4))</f>
        <v>0.2943548387096774</v>
      </c>
      <c r="I5" s="78">
        <f>(HLOOKUP(I$4,Work!$F$63:$R$71,6)+HLOOKUP(I$4,Work!$F$63:$R$71,8)*HLOOKUP($E5,Sheet3!$E$21:$R$34,COLUMN()-4))</f>
        <v>0.2943548387096774</v>
      </c>
      <c r="J5" s="78">
        <f>(HLOOKUP(J$4,Work!$F$63:$R$71,6)+HLOOKUP(J$4,Work!$F$63:$R$71,8)*HLOOKUP($E5,Sheet3!$E$21:$R$34,COLUMN()-4))</f>
        <v>0.3295454545454546</v>
      </c>
      <c r="K5" s="78">
        <f>(HLOOKUP(K$4,Work!$F$63:$R$71,6)+HLOOKUP(K$4,Work!$F$63:$R$71,8)*HLOOKUP($E5,Sheet3!$E$21:$R$34,COLUMN()-4))</f>
        <v>0.33455882352941174</v>
      </c>
      <c r="L5" s="78">
        <f>(HLOOKUP(L$4,Work!$F$63:$R$71,6)+HLOOKUP(L$4,Work!$F$63:$R$71,8)*HLOOKUP($E5,Sheet3!$E$21:$R$34,COLUMN()-4))</f>
        <v>0.41768292682926833</v>
      </c>
      <c r="M5" s="78">
        <f>(HLOOKUP(M$4,Work!$F$63:$R$71,6)+HLOOKUP(M$4,Work!$F$63:$R$71,8)*HLOOKUP($E5,Sheet3!$E$21:$R$34,COLUMN()-4))</f>
        <v>0.43023255813953487</v>
      </c>
      <c r="N5" s="78">
        <f>(HLOOKUP(N$4,Work!$F$63:$R$71,6)+HLOOKUP(N$4,Work!$F$63:$R$71,8)*HLOOKUP($E5,Sheet3!$E$21:$R$34,COLUMN()-4))</f>
        <v>0.4601063829787234</v>
      </c>
      <c r="O5" s="78">
        <f>(HLOOKUP(O$4,Work!$F$63:$R$71,6)+HLOOKUP(O$4,Work!$F$63:$R$71,8)*HLOOKUP($E5,Sheet3!$E$21:$R$34,COLUMN()-4))</f>
        <v>0.4601063829787234</v>
      </c>
      <c r="P5" s="78">
        <f>(HLOOKUP(P$4,Work!$F$63:$R$71,6)+HLOOKUP(P$4,Work!$F$63:$R$71,8)*HLOOKUP($E5,Sheet3!$E$21:$R$34,COLUMN()-4))</f>
        <v>0.47750000000000004</v>
      </c>
      <c r="Q5" s="78">
        <f>(HLOOKUP(Q$4,Work!$F$63:$R$71,6)+HLOOKUP(Q$4,Work!$F$63:$R$71,8)*HLOOKUP($E5,Sheet3!$E$21:$R$34,COLUMN()-4))</f>
        <v>0.48529411764705876</v>
      </c>
      <c r="R5" s="79">
        <f>(HLOOKUP(R$4,Work!$F$63:$R$71,6)+HLOOKUP(R$4,Work!$F$63:$R$71,8)*HLOOKUP($E5,Sheet3!$E$21:$R$34,COLUMN()-4))</f>
        <v>0.5</v>
      </c>
      <c r="S5" s="92"/>
      <c r="T5" s="92"/>
      <c r="U5" s="92"/>
    </row>
    <row r="6" spans="1:21" ht="12.75">
      <c r="A6" s="94"/>
      <c r="B6" s="94"/>
      <c r="C6" s="94"/>
      <c r="D6" s="76"/>
      <c r="E6" s="74">
        <v>2</v>
      </c>
      <c r="F6" s="80">
        <f>(HLOOKUP(F$4,Work!$F$63:$R$71,6)+HLOOKUP(F$4,Work!$F$63:$R$71,8)*HLOOKUP($E6,Sheet3!$E$21:$R$34,COLUMN()-4))</f>
        <v>0.275</v>
      </c>
      <c r="G6" s="81">
        <f>(HLOOKUP(G$4,Work!$F$63:$R$71,6)+HLOOKUP(G$4,Work!$F$63:$R$71,8)*HLOOKUP($E6,Sheet3!$E$21:$R$34,COLUMN()-4))</f>
        <v>0.275</v>
      </c>
      <c r="H6" s="81">
        <f>(HLOOKUP(H$4,Work!$F$63:$R$71,6)+HLOOKUP(H$4,Work!$F$63:$R$71,8)*HLOOKUP($E6,Sheet3!$E$21:$R$34,COLUMN()-4))</f>
        <v>0.2943548387096774</v>
      </c>
      <c r="I6" s="81">
        <f>(HLOOKUP(I$4,Work!$F$63:$R$71,6)+HLOOKUP(I$4,Work!$F$63:$R$71,8)*HLOOKUP($E6,Sheet3!$E$21:$R$34,COLUMN()-4))</f>
        <v>0.2943548387096774</v>
      </c>
      <c r="J6" s="81">
        <f>(HLOOKUP(J$4,Work!$F$63:$R$71,6)+HLOOKUP(J$4,Work!$F$63:$R$71,8)*HLOOKUP($E6,Sheet3!$E$21:$R$34,COLUMN()-4))</f>
        <v>0.3295454545454546</v>
      </c>
      <c r="K6" s="81">
        <f>(HLOOKUP(K$4,Work!$F$63:$R$71,6)+HLOOKUP(K$4,Work!$F$63:$R$71,8)*HLOOKUP($E6,Sheet3!$E$21:$R$34,COLUMN()-4))</f>
        <v>0.33455882352941174</v>
      </c>
      <c r="L6" s="81">
        <f>(HLOOKUP(L$4,Work!$F$63:$R$71,6)+HLOOKUP(L$4,Work!$F$63:$R$71,8)*HLOOKUP($E6,Sheet3!$E$21:$R$34,COLUMN()-4))</f>
        <v>0.41768292682926833</v>
      </c>
      <c r="M6" s="81">
        <f>(HLOOKUP(M$4,Work!$F$63:$R$71,6)+HLOOKUP(M$4,Work!$F$63:$R$71,8)*HLOOKUP($E6,Sheet3!$E$21:$R$34,COLUMN()-4))</f>
        <v>0.43023255813953487</v>
      </c>
      <c r="N6" s="81">
        <f>(HLOOKUP(N$4,Work!$F$63:$R$71,6)+HLOOKUP(N$4,Work!$F$63:$R$71,8)*HLOOKUP($E6,Sheet3!$E$21:$R$34,COLUMN()-4))</f>
        <v>0.4601063829787234</v>
      </c>
      <c r="O6" s="81">
        <f>(HLOOKUP(O$4,Work!$F$63:$R$71,6)+HLOOKUP(O$4,Work!$F$63:$R$71,8)*HLOOKUP($E6,Sheet3!$E$21:$R$34,COLUMN()-4))</f>
        <v>0.4601063829787234</v>
      </c>
      <c r="P6" s="81">
        <f>(HLOOKUP(P$4,Work!$F$63:$R$71,6)+HLOOKUP(P$4,Work!$F$63:$R$71,8)*HLOOKUP($E6,Sheet3!$E$21:$R$34,COLUMN()-4))</f>
        <v>0.47750000000000004</v>
      </c>
      <c r="Q6" s="81">
        <f>(HLOOKUP(Q$4,Work!$F$63:$R$71,6)+HLOOKUP(Q$4,Work!$F$63:$R$71,8)*HLOOKUP($E6,Sheet3!$E$21:$R$34,COLUMN()-4))</f>
        <v>0.48529411764705876</v>
      </c>
      <c r="R6" s="82">
        <f>(HLOOKUP(R$4,Work!$F$63:$R$71,6)+HLOOKUP(R$4,Work!$F$63:$R$71,8)*HLOOKUP($E6,Sheet3!$E$21:$R$34,COLUMN()-4))</f>
        <v>0.5</v>
      </c>
      <c r="S6" s="92"/>
      <c r="T6" s="92"/>
      <c r="U6" s="92"/>
    </row>
    <row r="7" spans="1:21" ht="12.75">
      <c r="A7" s="94"/>
      <c r="B7" s="94"/>
      <c r="C7" s="94"/>
      <c r="D7" s="76"/>
      <c r="E7" s="74">
        <v>3</v>
      </c>
      <c r="F7" s="83">
        <f>(HLOOKUP(F$4,Work!$F$63:$R$71,6)+HLOOKUP(F$4,Work!$F$63:$R$71,8)*HLOOKUP($E7,Sheet3!$E$21:$R$34,COLUMN()-4))</f>
        <v>0.2661290322580645</v>
      </c>
      <c r="G7" s="84">
        <f>(HLOOKUP(G$4,Work!$F$63:$R$71,6)+HLOOKUP(G$4,Work!$F$63:$R$71,8)*HLOOKUP($E7,Sheet3!$E$21:$R$34,COLUMN()-4))</f>
        <v>0.2661290322580645</v>
      </c>
      <c r="H7" s="84">
        <f>(HLOOKUP(H$4,Work!$F$63:$R$71,6)+HLOOKUP(H$4,Work!$F$63:$R$71,8)*HLOOKUP($E7,Sheet3!$E$21:$R$34,COLUMN()-4))</f>
        <v>0.28574532811820946</v>
      </c>
      <c r="I7" s="84">
        <f>(HLOOKUP(I$4,Work!$F$63:$R$71,6)+HLOOKUP(I$4,Work!$F$63:$R$71,8)*HLOOKUP($E7,Sheet3!$E$21:$R$34,COLUMN()-4))</f>
        <v>0.28574532811820946</v>
      </c>
      <c r="J7" s="84">
        <f>(HLOOKUP(J$4,Work!$F$63:$R$71,6)+HLOOKUP(J$4,Work!$F$63:$R$71,8)*HLOOKUP($E7,Sheet3!$E$21:$R$34,COLUMN()-4))</f>
        <v>0.32164821648216485</v>
      </c>
      <c r="K7" s="84">
        <f>(HLOOKUP(K$4,Work!$F$63:$R$71,6)+HLOOKUP(K$4,Work!$F$63:$R$71,8)*HLOOKUP($E7,Sheet3!$E$21:$R$34,COLUMN()-4))</f>
        <v>0.326555023923445</v>
      </c>
      <c r="L7" s="84">
        <f>(HLOOKUP(L$4,Work!$F$63:$R$71,6)+HLOOKUP(L$4,Work!$F$63:$R$71,8)*HLOOKUP($E7,Sheet3!$E$21:$R$34,COLUMN()-4))</f>
        <v>0.4127382146439318</v>
      </c>
      <c r="M7" s="84">
        <f>(HLOOKUP(M$4,Work!$F$63:$R$71,6)+HLOOKUP(M$4,Work!$F$63:$R$71,8)*HLOOKUP($E7,Sheet3!$E$21:$R$34,COLUMN()-4))</f>
        <v>0.4258549057206775</v>
      </c>
      <c r="N7" s="84">
        <f>(HLOOKUP(N$4,Work!$F$63:$R$71,6)+HLOOKUP(N$4,Work!$F$63:$R$71,8)*HLOOKUP($E7,Sheet3!$E$21:$R$34,COLUMN()-4))</f>
        <v>0.45741556534508077</v>
      </c>
      <c r="O7" s="84">
        <f>(HLOOKUP(O$4,Work!$F$63:$R$71,6)+HLOOKUP(O$4,Work!$F$63:$R$71,8)*HLOOKUP($E7,Sheet3!$E$21:$R$34,COLUMN()-4))</f>
        <v>0.45741556534508077</v>
      </c>
      <c r="P7" s="84">
        <f>(HLOOKUP(P$4,Work!$F$63:$R$71,6)+HLOOKUP(P$4,Work!$F$63:$R$71,8)*HLOOKUP($E7,Sheet3!$E$21:$R$34,COLUMN()-4))</f>
        <v>0.4759136212624585</v>
      </c>
      <c r="Q7" s="84">
        <f>(HLOOKUP(Q$4,Work!$F$63:$R$71,6)+HLOOKUP(Q$4,Work!$F$63:$R$71,8)*HLOOKUP($E7,Sheet3!$E$21:$R$34,COLUMN()-4))</f>
        <v>0.4842434121162727</v>
      </c>
      <c r="R7" s="85">
        <f>(HLOOKUP(R$4,Work!$F$63:$R$71,6)+HLOOKUP(R$4,Work!$F$63:$R$71,8)*HLOOKUP($E7,Sheet3!$E$21:$R$34,COLUMN()-4))</f>
        <v>0.5</v>
      </c>
      <c r="S7" s="92"/>
      <c r="T7" s="92"/>
      <c r="U7" s="92"/>
    </row>
    <row r="8" spans="1:21" ht="13.5">
      <c r="A8" s="94"/>
      <c r="B8" s="94"/>
      <c r="C8" s="94"/>
      <c r="D8" s="76"/>
      <c r="E8" s="74">
        <v>4</v>
      </c>
      <c r="F8" s="83">
        <f>(HLOOKUP(F$4,Work!$F$63:$R$71,6)+HLOOKUP(F$4,Work!$F$63:$R$71,8)*HLOOKUP($E8,Sheet3!$E$21:$R$34,COLUMN()-4))</f>
        <v>0.21774193548387094</v>
      </c>
      <c r="G8" s="84">
        <f>(HLOOKUP(G$4,Work!$F$63:$R$71,6)+HLOOKUP(G$4,Work!$F$63:$R$71,8)*HLOOKUP($E8,Sheet3!$E$21:$R$34,COLUMN()-4))</f>
        <v>0.21774193548387094</v>
      </c>
      <c r="H8" s="84">
        <f>(HLOOKUP(H$4,Work!$F$63:$R$71,6)+HLOOKUP(H$4,Work!$F$63:$R$71,8)*HLOOKUP($E8,Sheet3!$E$21:$R$34,COLUMN()-4))</f>
        <v>0.24141677531508038</v>
      </c>
      <c r="I8" s="84">
        <f>(HLOOKUP(I$4,Work!$F$63:$R$71,6)+HLOOKUP(I$4,Work!$F$63:$R$71,8)*HLOOKUP($E8,Sheet3!$E$21:$R$34,COLUMN()-4))</f>
        <v>0.24141677531508038</v>
      </c>
      <c r="J8" s="84">
        <f>(HLOOKUP(J$4,Work!$F$63:$R$71,6)+HLOOKUP(J$4,Work!$F$63:$R$71,8)*HLOOKUP($E8,Sheet3!$E$21:$R$34,COLUMN()-4))</f>
        <v>0.28474784747847476</v>
      </c>
      <c r="K8" s="84">
        <f>(HLOOKUP(K$4,Work!$F$63:$R$71,6)+HLOOKUP(K$4,Work!$F$63:$R$71,8)*HLOOKUP($E8,Sheet3!$E$21:$R$34,COLUMN()-4))</f>
        <v>0.29066985645933013</v>
      </c>
      <c r="L8" s="84">
        <f>(HLOOKUP(L$4,Work!$F$63:$R$71,6)+HLOOKUP(L$4,Work!$F$63:$R$71,8)*HLOOKUP($E8,Sheet3!$E$21:$R$34,COLUMN()-4))</f>
        <v>0.3946840521564694</v>
      </c>
      <c r="M8" s="84">
        <f>(HLOOKUP(M$4,Work!$F$63:$R$71,6)+HLOOKUP(M$4,Work!$F$63:$R$71,8)*HLOOKUP($E8,Sheet3!$E$21:$R$34,COLUMN()-4))</f>
        <v>0.4105145413870246</v>
      </c>
      <c r="N8" s="84">
        <f>(HLOOKUP(N$4,Work!$F$63:$R$71,6)+HLOOKUP(N$4,Work!$F$63:$R$71,8)*HLOOKUP($E8,Sheet3!$E$21:$R$34,COLUMN()-4))</f>
        <v>0.4486049926578561</v>
      </c>
      <c r="O8" s="84">
        <f>(HLOOKUP(O$4,Work!$F$63:$R$71,6)+HLOOKUP(O$4,Work!$F$63:$R$71,8)*HLOOKUP($E8,Sheet3!$E$21:$R$34,COLUMN()-4))</f>
        <v>0.4486049926578561</v>
      </c>
      <c r="P8" s="84">
        <f>(HLOOKUP(P$4,Work!$F$63:$R$71,6)+HLOOKUP(P$4,Work!$F$63:$R$71,8)*HLOOKUP($E8,Sheet3!$E$21:$R$34,COLUMN()-4))</f>
        <v>0.47093023255813954</v>
      </c>
      <c r="Q8" s="84">
        <f>(HLOOKUP(Q$4,Work!$F$63:$R$71,6)+HLOOKUP(Q$4,Work!$F$63:$R$71,8)*HLOOKUP($E8,Sheet3!$E$21:$R$34,COLUMN()-4))</f>
        <v>0.48098342841619124</v>
      </c>
      <c r="R8" s="85">
        <f>(HLOOKUP(R$4,Work!$F$63:$R$71,6)+HLOOKUP(R$4,Work!$F$63:$R$71,8)*HLOOKUP($E8,Sheet3!$E$21:$R$34,COLUMN()-4))</f>
        <v>0.5</v>
      </c>
      <c r="S8" s="92"/>
      <c r="T8" s="92"/>
      <c r="U8" s="92"/>
    </row>
    <row r="9" spans="1:21" ht="13.5">
      <c r="A9" s="94"/>
      <c r="B9" s="94"/>
      <c r="C9" s="94"/>
      <c r="D9" s="76"/>
      <c r="E9" s="74">
        <v>5</v>
      </c>
      <c r="F9" s="80">
        <f>(HLOOKUP(F$4,Work!$F$63:$R$71,6)+HLOOKUP(F$4,Work!$F$63:$R$71,8)*HLOOKUP($E9,Sheet3!$E$21:$R$34,COLUMN()-4))</f>
        <v>0.20454545454545453</v>
      </c>
      <c r="G9" s="81">
        <f>(HLOOKUP(G$4,Work!$F$63:$R$71,6)+HLOOKUP(G$4,Work!$F$63:$R$71,8)*HLOOKUP($E9,Sheet3!$E$21:$R$34,COLUMN()-4))</f>
        <v>0.20454545454545453</v>
      </c>
      <c r="H9" s="81">
        <f>(HLOOKUP(H$4,Work!$F$63:$R$71,6)+HLOOKUP(H$4,Work!$F$63:$R$71,8)*HLOOKUP($E9,Sheet3!$E$21:$R$34,COLUMN()-4))</f>
        <v>0.2281672816728167</v>
      </c>
      <c r="I9" s="81">
        <f>(HLOOKUP(I$4,Work!$F$63:$R$71,6)+HLOOKUP(I$4,Work!$F$63:$R$71,8)*HLOOKUP($E9,Sheet3!$E$21:$R$34,COLUMN()-4))</f>
        <v>0.2281672816728167</v>
      </c>
      <c r="J9" s="81">
        <f>(HLOOKUP(J$4,Work!$F$63:$R$71,6)+HLOOKUP(J$4,Work!$F$63:$R$71,8)*HLOOKUP($E9,Sheet3!$E$21:$R$34,COLUMN()-4))</f>
        <v>0.2719298245614035</v>
      </c>
      <c r="K9" s="81">
        <f>(HLOOKUP(K$4,Work!$F$63:$R$71,6)+HLOOKUP(K$4,Work!$F$63:$R$71,8)*HLOOKUP($E9,Sheet3!$E$21:$R$34,COLUMN()-4))</f>
        <v>0.27739726027397266</v>
      </c>
      <c r="L9" s="81">
        <f>(HLOOKUP(L$4,Work!$F$63:$R$71,6)+HLOOKUP(L$4,Work!$F$63:$R$71,8)*HLOOKUP($E9,Sheet3!$E$21:$R$34,COLUMN()-4))</f>
        <v>0.38563049853372433</v>
      </c>
      <c r="M9" s="81">
        <f>(HLOOKUP(M$4,Work!$F$63:$R$71,6)+HLOOKUP(M$4,Work!$F$63:$R$71,8)*HLOOKUP($E9,Sheet3!$E$21:$R$34,COLUMN()-4))</f>
        <v>0.4023474178403756</v>
      </c>
      <c r="N9" s="81">
        <f>(HLOOKUP(N$4,Work!$F$63:$R$71,6)+HLOOKUP(N$4,Work!$F$63:$R$71,8)*HLOOKUP($E9,Sheet3!$E$21:$R$34,COLUMN()-4))</f>
        <v>0.4434290687554395</v>
      </c>
      <c r="O9" s="81">
        <f>(HLOOKUP(O$4,Work!$F$63:$R$71,6)+HLOOKUP(O$4,Work!$F$63:$R$71,8)*HLOOKUP($E9,Sheet3!$E$21:$R$34,COLUMN()-4))</f>
        <v>0.4434290687554395</v>
      </c>
      <c r="P9" s="81">
        <f>(HLOOKUP(P$4,Work!$F$63:$R$71,6)+HLOOKUP(P$4,Work!$F$63:$R$71,8)*HLOOKUP($E9,Sheet3!$E$21:$R$34,COLUMN()-4))</f>
        <v>0.46782178217821785</v>
      </c>
      <c r="Q9" s="81">
        <f>(HLOOKUP(Q$4,Work!$F$63:$R$71,6)+HLOOKUP(Q$4,Work!$F$63:$R$71,8)*HLOOKUP($E9,Sheet3!$E$21:$R$34,COLUMN()-4))</f>
        <v>0.47891321978913215</v>
      </c>
      <c r="R9" s="82">
        <f>(HLOOKUP(R$4,Work!$F$63:$R$71,6)+HLOOKUP(R$4,Work!$F$63:$R$71,8)*HLOOKUP($E9,Sheet3!$E$21:$R$34,COLUMN()-4))</f>
        <v>0.5</v>
      </c>
      <c r="S9" s="92"/>
      <c r="T9" s="92"/>
      <c r="U9" s="92"/>
    </row>
    <row r="10" spans="1:21" ht="13.5">
      <c r="A10" s="94"/>
      <c r="B10" s="94"/>
      <c r="C10" s="94"/>
      <c r="D10" s="76"/>
      <c r="E10" s="74">
        <v>6</v>
      </c>
      <c r="F10" s="80">
        <f>(HLOOKUP(F$4,Work!$F$63:$R$71,6)+HLOOKUP(F$4,Work!$F$63:$R$71,8)*HLOOKUP($E10,Sheet3!$E$21:$R$34,COLUMN()-4))</f>
        <v>0.15441176470588236</v>
      </c>
      <c r="G10" s="81">
        <f>(HLOOKUP(G$4,Work!$F$63:$R$71,6)+HLOOKUP(G$4,Work!$F$63:$R$71,8)*HLOOKUP($E10,Sheet3!$E$21:$R$34,COLUMN()-4))</f>
        <v>0.15441176470588236</v>
      </c>
      <c r="H10" s="81">
        <f>(HLOOKUP(H$4,Work!$F$63:$R$71,6)+HLOOKUP(H$4,Work!$F$63:$R$71,8)*HLOOKUP($E10,Sheet3!$E$21:$R$34,COLUMN()-4))</f>
        <v>0.1814194577352472</v>
      </c>
      <c r="I10" s="81">
        <f>(HLOOKUP(I$4,Work!$F$63:$R$71,6)+HLOOKUP(I$4,Work!$F$63:$R$71,8)*HLOOKUP($E10,Sheet3!$E$21:$R$34,COLUMN()-4))</f>
        <v>0.1814194577352472</v>
      </c>
      <c r="J10" s="81">
        <f>(HLOOKUP(J$4,Work!$F$63:$R$71,6)+HLOOKUP(J$4,Work!$F$63:$R$71,8)*HLOOKUP($E10,Sheet3!$E$21:$R$34,COLUMN()-4))</f>
        <v>0.23173515981735165</v>
      </c>
      <c r="K10" s="81">
        <f>(HLOOKUP(K$4,Work!$F$63:$R$71,6)+HLOOKUP(K$4,Work!$F$63:$R$71,8)*HLOOKUP($E10,Sheet3!$E$21:$R$34,COLUMN()-4))</f>
        <v>0.2377232142857143</v>
      </c>
      <c r="L10" s="81">
        <f>(HLOOKUP(L$4,Work!$F$63:$R$71,6)+HLOOKUP(L$4,Work!$F$63:$R$71,8)*HLOOKUP($E10,Sheet3!$E$21:$R$34,COLUMN()-4))</f>
        <v>0.3638996138996139</v>
      </c>
      <c r="M10" s="81">
        <f>(HLOOKUP(M$4,Work!$F$63:$R$71,6)+HLOOKUP(M$4,Work!$F$63:$R$71,8)*HLOOKUP($E10,Sheet3!$E$21:$R$34,COLUMN()-4))</f>
        <v>0.3835192069392813</v>
      </c>
      <c r="N10" s="81">
        <f>(HLOOKUP(N$4,Work!$F$63:$R$71,6)+HLOOKUP(N$4,Work!$F$63:$R$71,8)*HLOOKUP($E10,Sheet3!$E$21:$R$34,COLUMN()-4))</f>
        <v>0.432237600922722</v>
      </c>
      <c r="O10" s="81">
        <f>(HLOOKUP(O$4,Work!$F$63:$R$71,6)+HLOOKUP(O$4,Work!$F$63:$R$71,8)*HLOOKUP($E10,Sheet3!$E$21:$R$34,COLUMN()-4))</f>
        <v>0.432237600922722</v>
      </c>
      <c r="P10" s="81">
        <f>(HLOOKUP(P$4,Work!$F$63:$R$71,6)+HLOOKUP(P$4,Work!$F$63:$R$71,8)*HLOOKUP($E10,Sheet3!$E$21:$R$34,COLUMN()-4))</f>
        <v>0.4613486842105263</v>
      </c>
      <c r="Q10" s="81">
        <f>(HLOOKUP(Q$4,Work!$F$63:$R$71,6)+HLOOKUP(Q$4,Work!$F$63:$R$71,8)*HLOOKUP($E10,Sheet3!$E$21:$R$34,COLUMN()-4))</f>
        <v>0.4746494066882416</v>
      </c>
      <c r="R10" s="82">
        <f>(HLOOKUP(R$4,Work!$F$63:$R$71,6)+HLOOKUP(R$4,Work!$F$63:$R$71,8)*HLOOKUP($E10,Sheet3!$E$21:$R$34,COLUMN()-4))</f>
        <v>0.5</v>
      </c>
      <c r="S10" s="92"/>
      <c r="T10" s="92"/>
      <c r="U10" s="92"/>
    </row>
    <row r="11" spans="1:21" ht="13.5">
      <c r="A11" s="94"/>
      <c r="B11" s="94"/>
      <c r="C11" s="94"/>
      <c r="D11" s="76"/>
      <c r="E11" s="74">
        <v>7</v>
      </c>
      <c r="F11" s="83">
        <f>(HLOOKUP(F$4,Work!$F$63:$R$71,6)+HLOOKUP(F$4,Work!$F$63:$R$71,8)*HLOOKUP($E11,Sheet3!$E$21:$R$34,COLUMN()-4))</f>
        <v>0.12804878048780488</v>
      </c>
      <c r="G11" s="84">
        <f>(HLOOKUP(G$4,Work!$F$63:$R$71,6)+HLOOKUP(G$4,Work!$F$63:$R$71,8)*HLOOKUP($E11,Sheet3!$E$21:$R$34,COLUMN()-4))</f>
        <v>0.12804878048780488</v>
      </c>
      <c r="H11" s="84">
        <f>(HLOOKUP(H$4,Work!$F$63:$R$71,6)+HLOOKUP(H$4,Work!$F$63:$R$71,8)*HLOOKUP($E11,Sheet3!$E$21:$R$34,COLUMN()-4))</f>
        <v>0.15329321297225007</v>
      </c>
      <c r="I11" s="84">
        <f>(HLOOKUP(I$4,Work!$F$63:$R$71,6)+HLOOKUP(I$4,Work!$F$63:$R$71,8)*HLOOKUP($E11,Sheet3!$E$21:$R$34,COLUMN()-4))</f>
        <v>0.15329321297225007</v>
      </c>
      <c r="J11" s="84">
        <f>(HLOOKUP(J$4,Work!$F$63:$R$71,6)+HLOOKUP(J$4,Work!$F$63:$R$71,8)*HLOOKUP($E11,Sheet3!$E$21:$R$34,COLUMN()-4))</f>
        <v>0.20185728250244378</v>
      </c>
      <c r="K11" s="84">
        <f>(HLOOKUP(K$4,Work!$F$63:$R$71,6)+HLOOKUP(K$4,Work!$F$63:$R$71,8)*HLOOKUP($E11,Sheet3!$E$21:$R$34,COLUMN()-4))</f>
        <v>0.20559845559845558</v>
      </c>
      <c r="L11" s="84">
        <f>(HLOOKUP(L$4,Work!$F$63:$R$71,6)+HLOOKUP(L$4,Work!$F$63:$R$71,8)*HLOOKUP($E11,Sheet3!$E$21:$R$34,COLUMN()-4))</f>
        <v>0.33762200532386866</v>
      </c>
      <c r="M11" s="84">
        <f>(HLOOKUP(M$4,Work!$F$63:$R$71,6)+HLOOKUP(M$4,Work!$F$63:$R$71,8)*HLOOKUP($E11,Sheet3!$E$21:$R$34,COLUMN()-4))</f>
        <v>0.35891876264816425</v>
      </c>
      <c r="N11" s="84">
        <f>(HLOOKUP(N$4,Work!$F$63:$R$71,6)+HLOOKUP(N$4,Work!$F$63:$R$71,8)*HLOOKUP($E11,Sheet3!$E$21:$R$34,COLUMN()-4))</f>
        <v>0.41562932226832644</v>
      </c>
      <c r="O11" s="84">
        <f>(HLOOKUP(O$4,Work!$F$63:$R$71,6)+HLOOKUP(O$4,Work!$F$63:$R$71,8)*HLOOKUP($E11,Sheet3!$E$21:$R$34,COLUMN()-4))</f>
        <v>0.41562932226832644</v>
      </c>
      <c r="P11" s="84">
        <f>(HLOOKUP(P$4,Work!$F$63:$R$71,6)+HLOOKUP(P$4,Work!$F$63:$R$71,8)*HLOOKUP($E11,Sheet3!$E$21:$R$34,COLUMN()-4))</f>
        <v>0.4509646302250804</v>
      </c>
      <c r="Q11" s="84">
        <f>(HLOOKUP(Q$4,Work!$F$63:$R$71,6)+HLOOKUP(Q$4,Work!$F$63:$R$71,8)*HLOOKUP($E11,Sheet3!$E$21:$R$34,COLUMN()-4))</f>
        <v>0.4676478387695571</v>
      </c>
      <c r="R11" s="85">
        <f>(HLOOKUP(R$4,Work!$F$63:$R$71,6)+HLOOKUP(R$4,Work!$F$63:$R$71,8)*HLOOKUP($E11,Sheet3!$E$21:$R$34,COLUMN()-4))</f>
        <v>0.5</v>
      </c>
      <c r="S11" s="92"/>
      <c r="T11" s="92"/>
      <c r="U11" s="92"/>
    </row>
    <row r="12" spans="1:21" ht="13.5">
      <c r="A12" s="94"/>
      <c r="B12" s="94"/>
      <c r="C12" s="94"/>
      <c r="D12" s="76"/>
      <c r="E12" s="74">
        <v>8</v>
      </c>
      <c r="F12" s="83">
        <f>(HLOOKUP(F$4,Work!$F$63:$R$71,6)+HLOOKUP(F$4,Work!$F$63:$R$71,8)*HLOOKUP($E12,Sheet3!$E$21:$R$34,COLUMN()-4))</f>
        <v>0.0872093023255814</v>
      </c>
      <c r="G12" s="84">
        <f>(HLOOKUP(G$4,Work!$F$63:$R$71,6)+HLOOKUP(G$4,Work!$F$63:$R$71,8)*HLOOKUP($E12,Sheet3!$E$21:$R$34,COLUMN()-4))</f>
        <v>0.0872093023255814</v>
      </c>
      <c r="H12" s="84">
        <f>(HLOOKUP(H$4,Work!$F$63:$R$71,6)+HLOOKUP(H$4,Work!$F$63:$R$71,8)*HLOOKUP($E12,Sheet3!$E$21:$R$34,COLUMN()-4))</f>
        <v>0.11425375519335251</v>
      </c>
      <c r="I12" s="84">
        <f>(HLOOKUP(I$4,Work!$F$63:$R$71,6)+HLOOKUP(I$4,Work!$F$63:$R$71,8)*HLOOKUP($E12,Sheet3!$E$21:$R$34,COLUMN()-4))</f>
        <v>0.11425375519335251</v>
      </c>
      <c r="J12" s="84">
        <f>(HLOOKUP(J$4,Work!$F$63:$R$71,6)+HLOOKUP(J$4,Work!$F$63:$R$71,8)*HLOOKUP($E12,Sheet3!$E$21:$R$34,COLUMN()-4))</f>
        <v>0.16666666666666669</v>
      </c>
      <c r="K12" s="84">
        <f>(HLOOKUP(K$4,Work!$F$63:$R$71,6)+HLOOKUP(K$4,Work!$F$63:$R$71,8)*HLOOKUP($E12,Sheet3!$E$21:$R$34,COLUMN()-4))</f>
        <v>0.1700743494423792</v>
      </c>
      <c r="L12" s="84">
        <f>(HLOOKUP(L$4,Work!$F$63:$R$71,6)+HLOOKUP(L$4,Work!$F$63:$R$71,8)*HLOOKUP($E12,Sheet3!$E$21:$R$34,COLUMN()-4))</f>
        <v>0.3152645273200347</v>
      </c>
      <c r="M12" s="84">
        <f>(HLOOKUP(M$4,Work!$F$63:$R$71,6)+HLOOKUP(M$4,Work!$F$63:$R$71,8)*HLOOKUP($E12,Sheet3!$E$21:$R$34,COLUMN()-4))</f>
        <v>0.33886524822695036</v>
      </c>
      <c r="N12" s="84">
        <f>(HLOOKUP(N$4,Work!$F$63:$R$71,6)+HLOOKUP(N$4,Work!$F$63:$R$71,8)*HLOOKUP($E12,Sheet3!$E$21:$R$34,COLUMN()-4))</f>
        <v>0.4029258955427946</v>
      </c>
      <c r="O12" s="84">
        <f>(HLOOKUP(O$4,Work!$F$63:$R$71,6)+HLOOKUP(O$4,Work!$F$63:$R$71,8)*HLOOKUP($E12,Sheet3!$E$21:$R$34,COLUMN()-4))</f>
        <v>0.4029258955427946</v>
      </c>
      <c r="P12" s="84">
        <f>(HLOOKUP(P$4,Work!$F$63:$R$71,6)+HLOOKUP(P$4,Work!$F$63:$R$71,8)*HLOOKUP($E12,Sheet3!$E$21:$R$34,COLUMN()-4))</f>
        <v>0.44329073482428116</v>
      </c>
      <c r="Q12" s="84">
        <f>(HLOOKUP(Q$4,Work!$F$63:$R$71,6)+HLOOKUP(Q$4,Work!$F$63:$R$71,8)*HLOOKUP($E12,Sheet3!$E$21:$R$34,COLUMN()-4))</f>
        <v>0.4625230931644233</v>
      </c>
      <c r="R12" s="85">
        <f>(HLOOKUP(R$4,Work!$F$63:$R$71,6)+HLOOKUP(R$4,Work!$F$63:$R$71,8)*HLOOKUP($E12,Sheet3!$E$21:$R$34,COLUMN()-4))</f>
        <v>0.5</v>
      </c>
      <c r="S12" s="92"/>
      <c r="T12" s="92"/>
      <c r="U12" s="92"/>
    </row>
    <row r="13" spans="1:21" ht="13.5">
      <c r="A13" s="94"/>
      <c r="B13" s="94"/>
      <c r="C13" s="94"/>
      <c r="D13" s="76"/>
      <c r="E13" s="74">
        <v>9</v>
      </c>
      <c r="F13" s="80">
        <f>(HLOOKUP(F$4,Work!$F$63:$R$71,6)+HLOOKUP(F$4,Work!$F$63:$R$71,8)*HLOOKUP($E13,Sheet3!$E$21:$R$34,COLUMN()-4))</f>
        <v>0.06382978723404255</v>
      </c>
      <c r="G13" s="81">
        <f>(HLOOKUP(G$4,Work!$F$63:$R$71,6)+HLOOKUP(G$4,Work!$F$63:$R$71,8)*HLOOKUP($E13,Sheet3!$E$21:$R$34,COLUMN()-4))</f>
        <v>0.06382978723404255</v>
      </c>
      <c r="H13" s="81">
        <f>(HLOOKUP(H$4,Work!$F$63:$R$71,6)+HLOOKUP(H$4,Work!$F$63:$R$71,8)*HLOOKUP($E13,Sheet3!$E$21:$R$34,COLUMN()-4))</f>
        <v>0.09060205580029368</v>
      </c>
      <c r="I13" s="81">
        <f>(HLOOKUP(I$4,Work!$F$63:$R$71,6)+HLOOKUP(I$4,Work!$F$63:$R$71,8)*HLOOKUP($E13,Sheet3!$E$21:$R$34,COLUMN()-4))</f>
        <v>0.09060205580029368</v>
      </c>
      <c r="J13" s="81">
        <f>(HLOOKUP(J$4,Work!$F$63:$R$71,6)+HLOOKUP(J$4,Work!$F$63:$R$71,8)*HLOOKUP($E13,Sheet3!$E$21:$R$34,COLUMN()-4))</f>
        <v>0.14316797214969537</v>
      </c>
      <c r="K13" s="81">
        <f>(HLOOKUP(K$4,Work!$F$63:$R$71,6)+HLOOKUP(K$4,Work!$F$63:$R$71,8)*HLOOKUP($E13,Sheet3!$E$21:$R$34,COLUMN()-4))</f>
        <v>0.14532871972318337</v>
      </c>
      <c r="L13" s="81">
        <f>(HLOOKUP(L$4,Work!$F$63:$R$71,6)+HLOOKUP(L$4,Work!$F$63:$R$71,8)*HLOOKUP($E13,Sheet3!$E$21:$R$34,COLUMN()-4))</f>
        <v>0.295850622406639</v>
      </c>
      <c r="M13" s="81">
        <f>(HLOOKUP(M$4,Work!$F$63:$R$71,6)+HLOOKUP(M$4,Work!$F$63:$R$71,8)*HLOOKUP($E13,Sheet3!$E$21:$R$34,COLUMN()-4))</f>
        <v>0.3206179928903473</v>
      </c>
      <c r="N13" s="81">
        <f>(HLOOKUP(N$4,Work!$F$63:$R$71,6)+HLOOKUP(N$4,Work!$F$63:$R$71,8)*HLOOKUP($E13,Sheet3!$E$21:$R$34,COLUMN()-4))</f>
        <v>0.3904036353916065</v>
      </c>
      <c r="O13" s="81">
        <f>(HLOOKUP(O$4,Work!$F$63:$R$71,6)+HLOOKUP(O$4,Work!$F$63:$R$71,8)*HLOOKUP($E13,Sheet3!$E$21:$R$34,COLUMN()-4))</f>
        <v>0.3904036353916065</v>
      </c>
      <c r="P13" s="81">
        <f>(HLOOKUP(P$4,Work!$F$63:$R$71,6)+HLOOKUP(P$4,Work!$F$63:$R$71,8)*HLOOKUP($E13,Sheet3!$E$21:$R$34,COLUMN()-4))</f>
        <v>0.4353312302839117</v>
      </c>
      <c r="Q13" s="81">
        <f>(HLOOKUP(Q$4,Work!$F$63:$R$71,6)+HLOOKUP(Q$4,Work!$F$63:$R$71,8)*HLOOKUP($E13,Sheet3!$E$21:$R$34,COLUMN()-4))</f>
        <v>0.4571241830065359</v>
      </c>
      <c r="R13" s="82">
        <f>(HLOOKUP(R$4,Work!$F$63:$R$71,6)+HLOOKUP(R$4,Work!$F$63:$R$71,8)*HLOOKUP($E13,Sheet3!$E$21:$R$34,COLUMN()-4))</f>
        <v>0.5</v>
      </c>
      <c r="S13" s="92"/>
      <c r="T13" s="92"/>
      <c r="U13" s="92"/>
    </row>
    <row r="14" spans="1:21" ht="13.5">
      <c r="A14" s="94"/>
      <c r="B14" s="94"/>
      <c r="C14" s="94"/>
      <c r="D14" s="76"/>
      <c r="E14" s="74" t="s">
        <v>2</v>
      </c>
      <c r="F14" s="80">
        <f>(HLOOKUP(F$4,Work!$F$63:$R$71,6)+HLOOKUP(F$4,Work!$F$63:$R$71,8)*HLOOKUP($E14,Sheet3!$E$21:$R$34,COLUMN()-4))</f>
        <v>0.06382978723404255</v>
      </c>
      <c r="G14" s="81">
        <f>(HLOOKUP(G$4,Work!$F$63:$R$71,6)+HLOOKUP(G$4,Work!$F$63:$R$71,8)*HLOOKUP($E14,Sheet3!$E$21:$R$34,COLUMN()-4))</f>
        <v>0.06382978723404255</v>
      </c>
      <c r="H14" s="81">
        <f>(HLOOKUP(H$4,Work!$F$63:$R$71,6)+HLOOKUP(H$4,Work!$F$63:$R$71,8)*HLOOKUP($E14,Sheet3!$E$21:$R$34,COLUMN()-4))</f>
        <v>0.027777777777777776</v>
      </c>
      <c r="I14" s="81">
        <f>(HLOOKUP(I$4,Work!$F$63:$R$71,6)+HLOOKUP(I$4,Work!$F$63:$R$71,8)*HLOOKUP($E14,Sheet3!$E$21:$R$34,COLUMN()-4))</f>
        <v>0.09060205580029368</v>
      </c>
      <c r="J14" s="81">
        <f>(HLOOKUP(J$4,Work!$F$63:$R$71,6)+HLOOKUP(J$4,Work!$F$63:$R$71,8)*HLOOKUP($E14,Sheet3!$E$21:$R$34,COLUMN()-4))</f>
        <v>0.14316797214969537</v>
      </c>
      <c r="K14" s="81">
        <f>(HLOOKUP(K$4,Work!$F$63:$R$71,6)+HLOOKUP(K$4,Work!$F$63:$R$71,8)*HLOOKUP($E14,Sheet3!$E$21:$R$34,COLUMN()-4))</f>
        <v>0.14532871972318337</v>
      </c>
      <c r="L14" s="81">
        <f>(HLOOKUP(L$4,Work!$F$63:$R$71,6)+HLOOKUP(L$4,Work!$F$63:$R$71,8)*HLOOKUP($E14,Sheet3!$E$21:$R$34,COLUMN()-4))</f>
        <v>0.295850622406639</v>
      </c>
      <c r="M14" s="81">
        <f>(HLOOKUP(M$4,Work!$F$63:$R$71,6)+HLOOKUP(M$4,Work!$F$63:$R$71,8)*HLOOKUP($E14,Sheet3!$E$21:$R$34,COLUMN()-4))</f>
        <v>0.3206179928903473</v>
      </c>
      <c r="N14" s="81">
        <f>(HLOOKUP(N$4,Work!$F$63:$R$71,6)+HLOOKUP(N$4,Work!$F$63:$R$71,8)*HLOOKUP($E14,Sheet3!$E$21:$R$34,COLUMN()-4))</f>
        <v>0.3904036353916065</v>
      </c>
      <c r="O14" s="81">
        <f>(HLOOKUP(O$4,Work!$F$63:$R$71,6)+HLOOKUP(O$4,Work!$F$63:$R$71,8)*HLOOKUP($E14,Sheet3!$E$21:$R$34,COLUMN()-4))</f>
        <v>0.3904036353916065</v>
      </c>
      <c r="P14" s="81">
        <f>(HLOOKUP(P$4,Work!$F$63:$R$71,6)+HLOOKUP(P$4,Work!$F$63:$R$71,8)*HLOOKUP($E14,Sheet3!$E$21:$R$34,COLUMN()-4))</f>
        <v>0.4353312302839117</v>
      </c>
      <c r="Q14" s="81">
        <f>(HLOOKUP(Q$4,Work!$F$63:$R$71,6)+HLOOKUP(Q$4,Work!$F$63:$R$71,8)*HLOOKUP($E14,Sheet3!$E$21:$R$34,COLUMN()-4))</f>
        <v>0.4571241830065359</v>
      </c>
      <c r="R14" s="82">
        <f>(HLOOKUP(R$4,Work!$F$63:$R$71,6)+HLOOKUP(R$4,Work!$F$63:$R$71,8)*HLOOKUP($E14,Sheet3!$E$21:$R$34,COLUMN()-4))</f>
        <v>0.5</v>
      </c>
      <c r="S14" s="92"/>
      <c r="T14" s="92"/>
      <c r="U14" s="92"/>
    </row>
    <row r="15" spans="1:21" ht="13.5">
      <c r="A15" s="94"/>
      <c r="B15" s="94"/>
      <c r="C15" s="94"/>
      <c r="D15" s="76"/>
      <c r="E15" s="74" t="s">
        <v>3</v>
      </c>
      <c r="F15" s="83">
        <f>(HLOOKUP(F$4,Work!$F$63:$R$71,6)+HLOOKUP(F$4,Work!$F$63:$R$71,8)*HLOOKUP($E15,Sheet3!$E$21:$R$34,COLUMN()-4))</f>
        <v>0.03</v>
      </c>
      <c r="G15" s="84">
        <f>(HLOOKUP(G$4,Work!$F$63:$R$71,6)+HLOOKUP(G$4,Work!$F$63:$R$71,8)*HLOOKUP($E15,Sheet3!$E$21:$R$34,COLUMN()-4))</f>
        <v>0.03</v>
      </c>
      <c r="H15" s="84">
        <f>(HLOOKUP(H$4,Work!$F$63:$R$71,6)+HLOOKUP(H$4,Work!$F$63:$R$71,8)*HLOOKUP($E15,Sheet3!$E$21:$R$34,COLUMN()-4))</f>
        <v>0.057585825027685486</v>
      </c>
      <c r="I15" s="84">
        <f>(HLOOKUP(I$4,Work!$F$63:$R$71,6)+HLOOKUP(I$4,Work!$F$63:$R$71,8)*HLOOKUP($E15,Sheet3!$E$21:$R$34,COLUMN()-4))</f>
        <v>0.057585825027685486</v>
      </c>
      <c r="J15" s="84">
        <f>(HLOOKUP(J$4,Work!$F$63:$R$71,6)+HLOOKUP(J$4,Work!$F$63:$R$71,8)*HLOOKUP($E15,Sheet3!$E$21:$R$34,COLUMN()-4))</f>
        <v>0.11221122112211221</v>
      </c>
      <c r="K15" s="84">
        <f>(HLOOKUP(K$4,Work!$F$63:$R$71,6)+HLOOKUP(K$4,Work!$F$63:$R$71,8)*HLOOKUP($E15,Sheet3!$E$21:$R$34,COLUMN()-4))</f>
        <v>0.11348684210526316</v>
      </c>
      <c r="L15" s="84">
        <f>(HLOOKUP(L$4,Work!$F$63:$R$71,6)+HLOOKUP(L$4,Work!$F$63:$R$71,8)*HLOOKUP($E15,Sheet3!$E$21:$R$34,COLUMN()-4))</f>
        <v>0.2733118971061093</v>
      </c>
      <c r="M15" s="84">
        <f>(HLOOKUP(M$4,Work!$F$63:$R$71,6)+HLOOKUP(M$4,Work!$F$63:$R$71,8)*HLOOKUP($E15,Sheet3!$E$21:$R$34,COLUMN()-4))</f>
        <v>0.2997870074547391</v>
      </c>
      <c r="N15" s="84">
        <f>(HLOOKUP(N$4,Work!$F$63:$R$71,6)+HLOOKUP(N$4,Work!$F$63:$R$71,8)*HLOOKUP($E15,Sheet3!$E$21:$R$34,COLUMN()-4))</f>
        <v>0.3764458464773922</v>
      </c>
      <c r="O15" s="84">
        <f>(HLOOKUP(O$4,Work!$F$63:$R$71,6)+HLOOKUP(O$4,Work!$F$63:$R$71,8)*HLOOKUP($E15,Sheet3!$E$21:$R$34,COLUMN()-4))</f>
        <v>0.3764458464773922</v>
      </c>
      <c r="P15" s="84">
        <f>(HLOOKUP(P$4,Work!$F$63:$R$71,6)+HLOOKUP(P$4,Work!$F$63:$R$71,8)*HLOOKUP($E15,Sheet3!$E$21:$R$34,COLUMN()-4))</f>
        <v>0.4265625</v>
      </c>
      <c r="Q15" s="84">
        <f>(HLOOKUP(Q$4,Work!$F$63:$R$71,6)+HLOOKUP(Q$4,Work!$F$63:$R$71,8)*HLOOKUP($E15,Sheet3!$E$21:$R$34,COLUMN()-4))</f>
        <v>0.4511941848390446</v>
      </c>
      <c r="R15" s="85">
        <f>(HLOOKUP(R$4,Work!$F$63:$R$71,6)+HLOOKUP(R$4,Work!$F$63:$R$71,8)*HLOOKUP($E15,Sheet3!$E$21:$R$34,COLUMN()-4))</f>
        <v>0.5</v>
      </c>
      <c r="S15" s="92"/>
      <c r="T15" s="92"/>
      <c r="U15" s="92"/>
    </row>
    <row r="16" spans="1:21" ht="13.5">
      <c r="A16" s="94"/>
      <c r="B16" s="94"/>
      <c r="C16" s="94"/>
      <c r="D16" s="76"/>
      <c r="E16" s="74" t="s">
        <v>4</v>
      </c>
      <c r="F16" s="83">
        <f>(HLOOKUP(F$4,Work!$F$63:$R$71,6)+HLOOKUP(F$4,Work!$F$63:$R$71,8)*HLOOKUP($E16,Sheet3!$E$21:$R$34,COLUMN()-4))</f>
        <v>0.029411764705882353</v>
      </c>
      <c r="G16" s="84">
        <f>(HLOOKUP(G$4,Work!$F$63:$R$71,6)+HLOOKUP(G$4,Work!$F$63:$R$71,8)*HLOOKUP($E16,Sheet3!$E$21:$R$34,COLUMN()-4))</f>
        <v>0.029411764705882353</v>
      </c>
      <c r="H16" s="84">
        <f>(HLOOKUP(H$4,Work!$F$63:$R$71,6)+HLOOKUP(H$4,Work!$F$63:$R$71,8)*HLOOKUP($E16,Sheet3!$E$21:$R$34,COLUMN()-4))</f>
        <v>0.05664221678891605</v>
      </c>
      <c r="I16" s="84">
        <f>(HLOOKUP(I$4,Work!$F$63:$R$71,6)+HLOOKUP(I$4,Work!$F$63:$R$71,8)*HLOOKUP($E16,Sheet3!$E$21:$R$34,COLUMN()-4))</f>
        <v>0.05664221678891605</v>
      </c>
      <c r="J16" s="84">
        <f>(HLOOKUP(J$4,Work!$F$63:$R$71,6)+HLOOKUP(J$4,Work!$F$63:$R$71,8)*HLOOKUP($E16,Sheet3!$E$21:$R$34,COLUMN()-4))</f>
        <v>0.11070559610705596</v>
      </c>
      <c r="K16" s="84">
        <f>(HLOOKUP(K$4,Work!$F$63:$R$71,6)+HLOOKUP(K$4,Work!$F$63:$R$71,8)*HLOOKUP($E16,Sheet3!$E$21:$R$34,COLUMN()-4))</f>
        <v>0.1116504854368932</v>
      </c>
      <c r="L16" s="84">
        <f>(HLOOKUP(L$4,Work!$F$63:$R$71,6)+HLOOKUP(L$4,Work!$F$63:$R$71,8)*HLOOKUP($E16,Sheet3!$E$21:$R$34,COLUMN()-4))</f>
        <v>0.27088305489260145</v>
      </c>
      <c r="M16" s="84">
        <f>(HLOOKUP(M$4,Work!$F$63:$R$71,6)+HLOOKUP(M$4,Work!$F$63:$R$71,8)*HLOOKUP($E16,Sheet3!$E$21:$R$34,COLUMN()-4))</f>
        <v>0.29730799683293746</v>
      </c>
      <c r="N16" s="84">
        <f>(HLOOKUP(N$4,Work!$F$63:$R$71,6)+HLOOKUP(N$4,Work!$F$63:$R$71,8)*HLOOKUP($E16,Sheet3!$E$21:$R$34,COLUMN()-4))</f>
        <v>0.37450980392156863</v>
      </c>
      <c r="O16" s="84">
        <f>(HLOOKUP(O$4,Work!$F$63:$R$71,6)+HLOOKUP(O$4,Work!$F$63:$R$71,8)*HLOOKUP($E16,Sheet3!$E$21:$R$34,COLUMN()-4))</f>
        <v>0.37450980392156863</v>
      </c>
      <c r="P16" s="84">
        <f>(HLOOKUP(P$4,Work!$F$63:$R$71,6)+HLOOKUP(P$4,Work!$F$63:$R$71,8)*HLOOKUP($E16,Sheet3!$E$21:$R$34,COLUMN()-4))</f>
        <v>0.4252336448598131</v>
      </c>
      <c r="Q16" s="84">
        <f>(HLOOKUP(Q$4,Work!$F$63:$R$71,6)+HLOOKUP(Q$4,Work!$F$63:$R$71,8)*HLOOKUP($E16,Sheet3!$E$21:$R$34,COLUMN()-4))</f>
        <v>0.45027195027195027</v>
      </c>
      <c r="R16" s="85">
        <f>(HLOOKUP(R$4,Work!$F$63:$R$71,6)+HLOOKUP(R$4,Work!$F$63:$R$71,8)*HLOOKUP($E16,Sheet3!$E$21:$R$34,COLUMN()-4))</f>
        <v>0.5</v>
      </c>
      <c r="S16" s="92"/>
      <c r="T16" s="92"/>
      <c r="U16" s="92"/>
    </row>
    <row r="17" spans="1:21" ht="13.5">
      <c r="A17" s="94"/>
      <c r="B17" s="94"/>
      <c r="C17" s="94"/>
      <c r="D17" s="76"/>
      <c r="E17" s="74" t="s">
        <v>5</v>
      </c>
      <c r="F17" s="86">
        <f>(HLOOKUP(F$4,Work!$F$63:$R$71,6)+HLOOKUP(F$4,Work!$F$63:$R$71,8)*HLOOKUP($E17,Sheet3!$E$21:$R$34,COLUMN()-4))</f>
        <v>0</v>
      </c>
      <c r="G17" s="87">
        <f>(HLOOKUP(G$4,Work!$F$63:$R$71,6)+HLOOKUP(G$4,Work!$F$63:$R$71,8)*HLOOKUP($E17,Sheet3!$E$21:$R$34,COLUMN()-4))</f>
        <v>0</v>
      </c>
      <c r="H17" s="87">
        <f>(HLOOKUP(H$4,Work!$F$63:$R$71,6)+HLOOKUP(H$4,Work!$F$63:$R$71,8)*HLOOKUP($E17,Sheet3!$E$21:$R$34,COLUMN()-4))</f>
        <v>0.027777777777777776</v>
      </c>
      <c r="I17" s="87">
        <f>(HLOOKUP(I$4,Work!$F$63:$R$71,6)+HLOOKUP(I$4,Work!$F$63:$R$71,8)*HLOOKUP($E17,Sheet3!$E$21:$R$34,COLUMN()-4))</f>
        <v>0.027777777777777776</v>
      </c>
      <c r="J17" s="87">
        <f>(HLOOKUP(J$4,Work!$F$63:$R$71,6)+HLOOKUP(J$4,Work!$F$63:$R$71,8)*HLOOKUP($E17,Sheet3!$E$21:$R$34,COLUMN()-4))</f>
        <v>0.08333333333333333</v>
      </c>
      <c r="K17" s="87">
        <f>(HLOOKUP(K$4,Work!$F$63:$R$71,6)+HLOOKUP(K$4,Work!$F$63:$R$71,8)*HLOOKUP($E17,Sheet3!$E$21:$R$34,COLUMN()-4))</f>
        <v>0.08333333333333333</v>
      </c>
      <c r="L17" s="87">
        <f>(HLOOKUP(L$4,Work!$F$63:$R$71,6)+HLOOKUP(L$4,Work!$F$63:$R$71,8)*HLOOKUP($E17,Sheet3!$E$21:$R$34,COLUMN()-4))</f>
        <v>0.25</v>
      </c>
      <c r="M17" s="87">
        <f>(HLOOKUP(M$4,Work!$F$63:$R$71,6)+HLOOKUP(M$4,Work!$F$63:$R$71,8)*HLOOKUP($E17,Sheet3!$E$21:$R$34,COLUMN()-4))</f>
        <v>0.2777777777777778</v>
      </c>
      <c r="N17" s="87">
        <f>(HLOOKUP(N$4,Work!$F$63:$R$71,6)+HLOOKUP(N$4,Work!$F$63:$R$71,8)*HLOOKUP($E17,Sheet3!$E$21:$R$34,COLUMN()-4))</f>
        <v>0.3611111111111111</v>
      </c>
      <c r="O17" s="87">
        <f>(HLOOKUP(O$4,Work!$F$63:$R$71,6)+HLOOKUP(O$4,Work!$F$63:$R$71,8)*HLOOKUP($E17,Sheet3!$E$21:$R$34,COLUMN()-4))</f>
        <v>0.3611111111111111</v>
      </c>
      <c r="P17" s="87">
        <f>(HLOOKUP(P$4,Work!$F$63:$R$71,6)+HLOOKUP(P$4,Work!$F$63:$R$71,8)*HLOOKUP($E17,Sheet3!$E$21:$R$34,COLUMN()-4))</f>
        <v>0.4166666666666667</v>
      </c>
      <c r="Q17" s="87">
        <f>(HLOOKUP(Q$4,Work!$F$63:$R$71,6)+HLOOKUP(Q$4,Work!$F$63:$R$71,8)*HLOOKUP($E17,Sheet3!$E$21:$R$34,COLUMN()-4))</f>
        <v>0.4444444444444444</v>
      </c>
      <c r="R17" s="88">
        <f>(HLOOKUP(R$4,Work!$F$63:$R$71,6)+HLOOKUP(R$4,Work!$F$63:$R$71,8)*HLOOKUP($E17,Sheet3!$E$21:$R$34,COLUMN()-4))</f>
        <v>0.5</v>
      </c>
      <c r="S17" s="92"/>
      <c r="T17" s="92"/>
      <c r="U17" s="92"/>
    </row>
    <row r="18" spans="1:21" ht="13.5">
      <c r="A18" s="94"/>
      <c r="B18" s="94"/>
      <c r="C18" s="94"/>
      <c r="D18" s="93"/>
      <c r="E18" s="93"/>
      <c r="F18" s="93"/>
      <c r="G18" s="93"/>
      <c r="H18" s="93"/>
      <c r="I18" s="93"/>
      <c r="J18" s="93"/>
      <c r="K18" s="93"/>
      <c r="L18" s="93"/>
      <c r="M18" s="93"/>
      <c r="N18" s="93"/>
      <c r="O18" s="93"/>
      <c r="P18" s="93"/>
      <c r="Q18" s="93"/>
      <c r="R18" s="93"/>
      <c r="S18" s="92"/>
      <c r="T18" s="92"/>
      <c r="U18" s="92"/>
    </row>
    <row r="19" spans="1:21" ht="30" customHeight="1">
      <c r="A19" s="94"/>
      <c r="B19" s="94"/>
      <c r="C19" s="94"/>
      <c r="D19" s="72" t="s">
        <v>36</v>
      </c>
      <c r="E19" s="72"/>
      <c r="F19" s="72"/>
      <c r="G19" s="72"/>
      <c r="H19" s="72"/>
      <c r="I19" s="72"/>
      <c r="J19" s="72"/>
      <c r="K19" s="72"/>
      <c r="L19" s="72"/>
      <c r="M19" s="72"/>
      <c r="N19" s="72"/>
      <c r="O19" s="72"/>
      <c r="P19" s="72"/>
      <c r="Q19" s="72"/>
      <c r="R19" s="72"/>
      <c r="S19" s="92"/>
      <c r="T19" s="92"/>
      <c r="U19" s="92"/>
    </row>
    <row r="20" spans="1:21" ht="17.25" customHeight="1">
      <c r="A20" s="94"/>
      <c r="B20" s="94"/>
      <c r="C20" s="94"/>
      <c r="F20" s="73" t="s">
        <v>29</v>
      </c>
      <c r="G20" s="73"/>
      <c r="H20" s="73"/>
      <c r="I20" s="73"/>
      <c r="J20" s="73"/>
      <c r="K20" s="73"/>
      <c r="L20" s="73"/>
      <c r="M20" s="73"/>
      <c r="N20" s="73"/>
      <c r="O20" s="73"/>
      <c r="P20" s="73"/>
      <c r="Q20" s="73"/>
      <c r="R20" s="73"/>
      <c r="S20" s="92"/>
      <c r="T20" s="92"/>
      <c r="U20" s="92"/>
    </row>
    <row r="21" spans="1:21" ht="12.75">
      <c r="A21" s="94"/>
      <c r="B21" s="94"/>
      <c r="C21" s="94"/>
      <c r="F21" s="74">
        <v>1</v>
      </c>
      <c r="G21" s="74">
        <v>2</v>
      </c>
      <c r="H21" s="74">
        <v>3</v>
      </c>
      <c r="I21" s="74">
        <v>4</v>
      </c>
      <c r="J21" s="74">
        <v>5</v>
      </c>
      <c r="K21" s="74">
        <v>6</v>
      </c>
      <c r="L21" s="74">
        <v>7</v>
      </c>
      <c r="M21" s="74">
        <v>8</v>
      </c>
      <c r="N21" s="74">
        <v>9</v>
      </c>
      <c r="O21" s="74" t="s">
        <v>2</v>
      </c>
      <c r="P21" s="74" t="s">
        <v>3</v>
      </c>
      <c r="Q21" s="74" t="s">
        <v>4</v>
      </c>
      <c r="R21" s="74" t="s">
        <v>5</v>
      </c>
      <c r="S21" s="92"/>
      <c r="T21" s="92"/>
      <c r="U21" s="92"/>
    </row>
    <row r="22" spans="1:21" ht="13.5" customHeight="1">
      <c r="A22" s="94"/>
      <c r="B22" s="94"/>
      <c r="C22" s="94"/>
      <c r="D22" s="76" t="s">
        <v>31</v>
      </c>
      <c r="E22" s="74">
        <v>1</v>
      </c>
      <c r="F22" s="77">
        <f>(HLOOKUP(F$21,Work!$F$63:$R$71,9)+HLOOKUP(F$21,Work!$F$63:$R$71,8)*HLOOKUP($E22,Sheet3!$E$4:$R$17,COLUMN()-4))</f>
        <v>0.6555555555555556</v>
      </c>
      <c r="G22" s="78">
        <f>(HLOOKUP(G$21,Work!$F$63:$R$71,9)+HLOOKUP(G$21,Work!$F$63:$R$71,8)*HLOOKUP($E22,Sheet3!$E$4:$R$17,COLUMN()-4))</f>
        <v>0.6555555555555556</v>
      </c>
      <c r="H22" s="78">
        <f>(HLOOKUP(H$21,Work!$F$63:$R$71,9)+HLOOKUP(H$21,Work!$F$63:$R$71,8)*HLOOKUP($E22,Sheet3!$E$4:$R$17,COLUMN()-4))</f>
        <v>0.6397849462365591</v>
      </c>
      <c r="I22" s="78">
        <f>(HLOOKUP(I$21,Work!$F$63:$R$71,9)+HLOOKUP(I$21,Work!$F$63:$R$71,8)*HLOOKUP($E22,Sheet3!$E$4:$R$17,COLUMN()-4))</f>
        <v>0.553763440860215</v>
      </c>
      <c r="J22" s="78">
        <f>(HLOOKUP(J$21,Work!$F$63:$R$71,9)+HLOOKUP(J$21,Work!$F$63:$R$71,8)*HLOOKUP($E22,Sheet3!$E$4:$R$17,COLUMN()-4))</f>
        <v>0.5303030303030303</v>
      </c>
      <c r="K22" s="78">
        <f>(HLOOKUP(K$21,Work!$F$63:$R$71,9)+HLOOKUP(K$21,Work!$F$63:$R$71,8)*HLOOKUP($E22,Sheet3!$E$4:$R$17,COLUMN()-4))</f>
        <v>0.4191176470588235</v>
      </c>
      <c r="L22" s="78">
        <f>(HLOOKUP(L$21,Work!$F$63:$R$71,9)+HLOOKUP(L$21,Work!$F$63:$R$71,8)*HLOOKUP($E22,Sheet3!$E$4:$R$17,COLUMN()-4))</f>
        <v>0.34823848238482386</v>
      </c>
      <c r="M22" s="78">
        <f>(HLOOKUP(M$21,Work!$F$63:$R$71,9)+HLOOKUP(M$21,Work!$F$63:$R$71,8)*HLOOKUP($E22,Sheet3!$E$4:$R$17,COLUMN()-4))</f>
        <v>0.24806201550387597</v>
      </c>
      <c r="N22" s="78">
        <f>(HLOOKUP(N$21,Work!$F$63:$R$71,9)+HLOOKUP(N$21,Work!$F$63:$R$71,8)*HLOOKUP($E22,Sheet3!$E$4:$R$17,COLUMN()-4))</f>
        <v>0.1784869976359338</v>
      </c>
      <c r="O22" s="78">
        <f>(HLOOKUP(O$21,Work!$F$63:$R$71,9)+HLOOKUP(O$21,Work!$F$63:$R$71,8)*HLOOKUP($E22,Sheet3!$E$4:$R$17,COLUMN()-4))</f>
        <v>0.1784869976359338</v>
      </c>
      <c r="P22" s="78">
        <f>(HLOOKUP(P$21,Work!$F$63:$R$71,9)+HLOOKUP(P$21,Work!$F$63:$R$71,8)*HLOOKUP($E22,Sheet3!$E$4:$R$17,COLUMN()-4))</f>
        <v>0.08666666666666666</v>
      </c>
      <c r="Q22" s="78">
        <f>(HLOOKUP(Q$21,Work!$F$63:$R$71,9)+HLOOKUP(Q$21,Work!$F$63:$R$71,8)*HLOOKUP($E22,Sheet3!$E$4:$R$17,COLUMN()-4))</f>
        <v>0.0855119825708061</v>
      </c>
      <c r="R22" s="79">
        <f>(HLOOKUP(R$21,Work!$F$63:$R$71,9)+HLOOKUP(R$21,Work!$F$63:$R$71,8)*HLOOKUP($E22,Sheet3!$E$4:$R$17,COLUMN()-4))</f>
        <v>0</v>
      </c>
      <c r="S22" s="92"/>
      <c r="T22" s="92"/>
      <c r="U22" s="92"/>
    </row>
    <row r="23" spans="1:21" ht="12.75">
      <c r="A23" s="94"/>
      <c r="B23" s="94"/>
      <c r="C23" s="94"/>
      <c r="D23" s="76"/>
      <c r="E23" s="74">
        <v>2</v>
      </c>
      <c r="F23" s="80">
        <f>(HLOOKUP(F$21,Work!$F$63:$R$71,9)+HLOOKUP(F$21,Work!$F$63:$R$71,8)*HLOOKUP($E23,Sheet3!$E$4:$R$17,COLUMN()-4))</f>
        <v>0.6555555555555556</v>
      </c>
      <c r="G23" s="81">
        <f>(HLOOKUP(G$21,Work!$F$63:$R$71,9)+HLOOKUP(G$21,Work!$F$63:$R$71,8)*HLOOKUP($E23,Sheet3!$E$4:$R$17,COLUMN()-4))</f>
        <v>0.6555555555555556</v>
      </c>
      <c r="H23" s="81">
        <f>(HLOOKUP(H$21,Work!$F$63:$R$71,9)+HLOOKUP(H$21,Work!$F$63:$R$71,8)*HLOOKUP($E23,Sheet3!$E$4:$R$17,COLUMN()-4))</f>
        <v>0.6397849462365591</v>
      </c>
      <c r="I23" s="81">
        <f>(HLOOKUP(I$21,Work!$F$63:$R$71,9)+HLOOKUP(I$21,Work!$F$63:$R$71,8)*HLOOKUP($E23,Sheet3!$E$4:$R$17,COLUMN()-4))</f>
        <v>0.553763440860215</v>
      </c>
      <c r="J23" s="81">
        <f>(HLOOKUP(J$21,Work!$F$63:$R$71,9)+HLOOKUP(J$21,Work!$F$63:$R$71,8)*HLOOKUP($E23,Sheet3!$E$4:$R$17,COLUMN()-4))</f>
        <v>0.5303030303030303</v>
      </c>
      <c r="K23" s="81">
        <f>(HLOOKUP(K$21,Work!$F$63:$R$71,9)+HLOOKUP(K$21,Work!$F$63:$R$71,8)*HLOOKUP($E23,Sheet3!$E$4:$R$17,COLUMN()-4))</f>
        <v>0.4191176470588235</v>
      </c>
      <c r="L23" s="81">
        <f>(HLOOKUP(L$21,Work!$F$63:$R$71,9)+HLOOKUP(L$21,Work!$F$63:$R$71,8)*HLOOKUP($E23,Sheet3!$E$4:$R$17,COLUMN()-4))</f>
        <v>0.34823848238482386</v>
      </c>
      <c r="M23" s="81">
        <f>(HLOOKUP(M$21,Work!$F$63:$R$71,9)+HLOOKUP(M$21,Work!$F$63:$R$71,8)*HLOOKUP($E23,Sheet3!$E$4:$R$17,COLUMN()-4))</f>
        <v>0.24806201550387597</v>
      </c>
      <c r="N23" s="81">
        <f>(HLOOKUP(N$21,Work!$F$63:$R$71,9)+HLOOKUP(N$21,Work!$F$63:$R$71,8)*HLOOKUP($E23,Sheet3!$E$4:$R$17,COLUMN()-4))</f>
        <v>0.1784869976359338</v>
      </c>
      <c r="O23" s="81">
        <f>(HLOOKUP(O$21,Work!$F$63:$R$71,9)+HLOOKUP(O$21,Work!$F$63:$R$71,8)*HLOOKUP($E23,Sheet3!$E$4:$R$17,COLUMN()-4))</f>
        <v>0.1784869976359338</v>
      </c>
      <c r="P23" s="81">
        <f>(HLOOKUP(P$21,Work!$F$63:$R$71,9)+HLOOKUP(P$21,Work!$F$63:$R$71,8)*HLOOKUP($E23,Sheet3!$E$4:$R$17,COLUMN()-4))</f>
        <v>0.08666666666666666</v>
      </c>
      <c r="Q23" s="81">
        <f>(HLOOKUP(Q$21,Work!$F$63:$R$71,9)+HLOOKUP(Q$21,Work!$F$63:$R$71,8)*HLOOKUP($E23,Sheet3!$E$4:$R$17,COLUMN()-4))</f>
        <v>0.0855119825708061</v>
      </c>
      <c r="R23" s="82">
        <f>(HLOOKUP(R$21,Work!$F$63:$R$71,9)+HLOOKUP(R$21,Work!$F$63:$R$71,8)*HLOOKUP($E23,Sheet3!$E$4:$R$17,COLUMN()-4))</f>
        <v>0</v>
      </c>
      <c r="S23" s="92"/>
      <c r="T23" s="92"/>
      <c r="U23" s="92"/>
    </row>
    <row r="24" spans="1:21" ht="12.75">
      <c r="A24" s="94"/>
      <c r="B24" s="94"/>
      <c r="C24" s="94"/>
      <c r="D24" s="76"/>
      <c r="E24" s="74">
        <v>3</v>
      </c>
      <c r="F24" s="83">
        <f>(HLOOKUP(F$21,Work!$F$63:$R$71,9)+HLOOKUP(F$21,Work!$F$63:$R$71,8)*HLOOKUP($E24,Sheet3!$E$4:$R$17,COLUMN()-4))</f>
        <v>0.6664426523297491</v>
      </c>
      <c r="G24" s="84">
        <f>(HLOOKUP(G$21,Work!$F$63:$R$71,9)+HLOOKUP(G$21,Work!$F$63:$R$71,8)*HLOOKUP($E24,Sheet3!$E$4:$R$17,COLUMN()-4))</f>
        <v>0.6664426523297491</v>
      </c>
      <c r="H24" s="84">
        <f>(HLOOKUP(H$21,Work!$F$63:$R$71,9)+HLOOKUP(H$21,Work!$F$63:$R$71,8)*HLOOKUP($E24,Sheet3!$E$4:$R$17,COLUMN()-4))</f>
        <v>0.6501521077792264</v>
      </c>
      <c r="I24" s="84">
        <f>(HLOOKUP(I$21,Work!$F$63:$R$71,9)+HLOOKUP(I$21,Work!$F$63:$R$71,8)*HLOOKUP($E24,Sheet3!$E$4:$R$17,COLUMN()-4))</f>
        <v>0.5662755323772273</v>
      </c>
      <c r="J24" s="84">
        <f>(HLOOKUP(J$21,Work!$F$63:$R$71,9)+HLOOKUP(J$21,Work!$F$63:$R$71,8)*HLOOKUP($E24,Sheet3!$E$4:$R$17,COLUMN()-4))</f>
        <v>0.5412054120541205</v>
      </c>
      <c r="K24" s="84">
        <f>(HLOOKUP(K$21,Work!$F$63:$R$71,9)+HLOOKUP(K$21,Work!$F$63:$R$71,8)*HLOOKUP($E24,Sheet3!$E$4:$R$17,COLUMN()-4))</f>
        <v>0.43151913875598086</v>
      </c>
      <c r="L24" s="84">
        <f>(HLOOKUP(L$21,Work!$F$63:$R$71,9)+HLOOKUP(L$21,Work!$F$63:$R$71,8)*HLOOKUP($E24,Sheet3!$E$4:$R$17,COLUMN()-4))</f>
        <v>0.35495375013930686</v>
      </c>
      <c r="M24" s="84">
        <f>(HLOOKUP(M$21,Work!$F$63:$R$71,9)+HLOOKUP(M$21,Work!$F$63:$R$71,8)*HLOOKUP($E24,Sheet3!$E$4:$R$17,COLUMN()-4))</f>
        <v>0.2543943751997443</v>
      </c>
      <c r="N24" s="84">
        <f>(HLOOKUP(N$21,Work!$F$63:$R$71,9)+HLOOKUP(N$21,Work!$F$63:$R$71,8)*HLOOKUP($E24,Sheet3!$E$4:$R$17,COLUMN()-4))</f>
        <v>0.18232990699951052</v>
      </c>
      <c r="O24" s="84">
        <f>(HLOOKUP(O$21,Work!$F$63:$R$71,9)+HLOOKUP(O$21,Work!$F$63:$R$71,8)*HLOOKUP($E24,Sheet3!$E$4:$R$17,COLUMN()-4))</f>
        <v>0.18232990699951052</v>
      </c>
      <c r="P24" s="84">
        <f>(HLOOKUP(P$21,Work!$F$63:$R$71,9)+HLOOKUP(P$21,Work!$F$63:$R$71,8)*HLOOKUP($E24,Sheet3!$E$4:$R$17,COLUMN()-4))</f>
        <v>0.08900885935769656</v>
      </c>
      <c r="Q24" s="84">
        <f>(HLOOKUP(Q$21,Work!$F$63:$R$71,9)+HLOOKUP(Q$21,Work!$F$63:$R$71,8)*HLOOKUP($E24,Sheet3!$E$4:$R$17,COLUMN()-4))</f>
        <v>0.08704609254731503</v>
      </c>
      <c r="R24" s="85">
        <f>(HLOOKUP(R$21,Work!$F$63:$R$71,9)+HLOOKUP(R$21,Work!$F$63:$R$71,8)*HLOOKUP($E24,Sheet3!$E$4:$R$17,COLUMN()-4))</f>
        <v>0</v>
      </c>
      <c r="S24" s="92"/>
      <c r="T24" s="92"/>
      <c r="U24" s="92"/>
    </row>
    <row r="25" spans="1:21" ht="13.5">
      <c r="A25" s="94"/>
      <c r="B25" s="94"/>
      <c r="C25" s="94"/>
      <c r="D25" s="76"/>
      <c r="E25" s="74">
        <v>4</v>
      </c>
      <c r="F25" s="83">
        <f>(HLOOKUP(F$21,Work!$F$63:$R$71,9)+HLOOKUP(F$21,Work!$F$63:$R$71,8)*HLOOKUP($E25,Sheet3!$E$4:$R$17,COLUMN()-4))</f>
        <v>0.6664426523297491</v>
      </c>
      <c r="G25" s="84">
        <f>(HLOOKUP(G$21,Work!$F$63:$R$71,9)+HLOOKUP(G$21,Work!$F$63:$R$71,8)*HLOOKUP($E25,Sheet3!$E$4:$R$17,COLUMN()-4))</f>
        <v>0.6664426523297491</v>
      </c>
      <c r="H25" s="84">
        <f>(HLOOKUP(H$21,Work!$F$63:$R$71,9)+HLOOKUP(H$21,Work!$F$63:$R$71,8)*HLOOKUP($E25,Sheet3!$E$4:$R$17,COLUMN()-4))</f>
        <v>0.6501521077792264</v>
      </c>
      <c r="I25" s="84">
        <f>(HLOOKUP(I$21,Work!$F$63:$R$71,9)+HLOOKUP(I$21,Work!$F$63:$R$71,8)*HLOOKUP($E25,Sheet3!$E$4:$R$17,COLUMN()-4))</f>
        <v>0.5662755323772273</v>
      </c>
      <c r="J25" s="84">
        <f>(HLOOKUP(J$21,Work!$F$63:$R$71,9)+HLOOKUP(J$21,Work!$F$63:$R$71,8)*HLOOKUP($E25,Sheet3!$E$4:$R$17,COLUMN()-4))</f>
        <v>0.5412054120541205</v>
      </c>
      <c r="K25" s="84">
        <f>(HLOOKUP(K$21,Work!$F$63:$R$71,9)+HLOOKUP(K$21,Work!$F$63:$R$71,8)*HLOOKUP($E25,Sheet3!$E$4:$R$17,COLUMN()-4))</f>
        <v>0.43151913875598086</v>
      </c>
      <c r="L25" s="84">
        <f>(HLOOKUP(L$21,Work!$F$63:$R$71,9)+HLOOKUP(L$21,Work!$F$63:$R$71,8)*HLOOKUP($E25,Sheet3!$E$4:$R$17,COLUMN()-4))</f>
        <v>0.35495375013930686</v>
      </c>
      <c r="M25" s="84">
        <f>(HLOOKUP(M$21,Work!$F$63:$R$71,9)+HLOOKUP(M$21,Work!$F$63:$R$71,8)*HLOOKUP($E25,Sheet3!$E$4:$R$17,COLUMN()-4))</f>
        <v>0.2543943751997443</v>
      </c>
      <c r="N25" s="84">
        <f>(HLOOKUP(N$21,Work!$F$63:$R$71,9)+HLOOKUP(N$21,Work!$F$63:$R$71,8)*HLOOKUP($E25,Sheet3!$E$4:$R$17,COLUMN()-4))</f>
        <v>0.18232990699951052</v>
      </c>
      <c r="O25" s="84">
        <f>(HLOOKUP(O$21,Work!$F$63:$R$71,9)+HLOOKUP(O$21,Work!$F$63:$R$71,8)*HLOOKUP($E25,Sheet3!$E$4:$R$17,COLUMN()-4))</f>
        <v>0.18232990699951052</v>
      </c>
      <c r="P25" s="84">
        <f>(HLOOKUP(P$21,Work!$F$63:$R$71,9)+HLOOKUP(P$21,Work!$F$63:$R$71,8)*HLOOKUP($E25,Sheet3!$E$4:$R$17,COLUMN()-4))</f>
        <v>0.08900885935769656</v>
      </c>
      <c r="Q25" s="84">
        <f>(HLOOKUP(Q$21,Work!$F$63:$R$71,9)+HLOOKUP(Q$21,Work!$F$63:$R$71,8)*HLOOKUP($E25,Sheet3!$E$4:$R$17,COLUMN()-4))</f>
        <v>0.08704609254731503</v>
      </c>
      <c r="R25" s="85">
        <f>(HLOOKUP(R$21,Work!$F$63:$R$71,9)+HLOOKUP(R$21,Work!$F$63:$R$71,8)*HLOOKUP($E25,Sheet3!$E$4:$R$17,COLUMN()-4))</f>
        <v>0</v>
      </c>
      <c r="S25" s="92"/>
      <c r="T25" s="92"/>
      <c r="U25" s="92"/>
    </row>
    <row r="26" spans="1:21" ht="13.5">
      <c r="A26" s="94"/>
      <c r="B26" s="94"/>
      <c r="C26" s="94"/>
      <c r="D26" s="76"/>
      <c r="E26" s="74">
        <v>5</v>
      </c>
      <c r="F26" s="80">
        <f>(HLOOKUP(F$21,Work!$F$63:$R$71,9)+HLOOKUP(F$21,Work!$F$63:$R$71,8)*HLOOKUP($E26,Sheet3!$E$4:$R$17,COLUMN()-4))</f>
        <v>0.6862373737373737</v>
      </c>
      <c r="G26" s="81">
        <f>(HLOOKUP(G$21,Work!$F$63:$R$71,9)+HLOOKUP(G$21,Work!$F$63:$R$71,8)*HLOOKUP($E26,Sheet3!$E$4:$R$17,COLUMN()-4))</f>
        <v>0.6862373737373737</v>
      </c>
      <c r="H26" s="81">
        <f>(HLOOKUP(H$21,Work!$F$63:$R$71,9)+HLOOKUP(H$21,Work!$F$63:$R$71,8)*HLOOKUP($E26,Sheet3!$E$4:$R$17,COLUMN()-4))</f>
        <v>0.6691266912669126</v>
      </c>
      <c r="I26" s="81">
        <f>(HLOOKUP(I$21,Work!$F$63:$R$71,9)+HLOOKUP(I$21,Work!$F$63:$R$71,8)*HLOOKUP($E26,Sheet3!$E$4:$R$17,COLUMN()-4))</f>
        <v>0.5891758917589176</v>
      </c>
      <c r="J26" s="81">
        <f>(HLOOKUP(J$21,Work!$F$63:$R$71,9)+HLOOKUP(J$21,Work!$F$63:$R$71,8)*HLOOKUP($E26,Sheet3!$E$4:$R$17,COLUMN()-4))</f>
        <v>0.5614035087719299</v>
      </c>
      <c r="K26" s="81">
        <f>(HLOOKUP(K$21,Work!$F$63:$R$71,9)+HLOOKUP(K$21,Work!$F$63:$R$71,8)*HLOOKUP($E26,Sheet3!$E$4:$R$17,COLUMN()-4))</f>
        <v>0.45462328767123283</v>
      </c>
      <c r="L26" s="81">
        <f>(HLOOKUP(L$21,Work!$F$63:$R$71,9)+HLOOKUP(L$21,Work!$F$63:$R$71,8)*HLOOKUP($E26,Sheet3!$E$4:$R$17,COLUMN()-4))</f>
        <v>0.3678722710980776</v>
      </c>
      <c r="M26" s="81">
        <f>(HLOOKUP(M$21,Work!$F$63:$R$71,9)+HLOOKUP(M$21,Work!$F$63:$R$71,8)*HLOOKUP($E26,Sheet3!$E$4:$R$17,COLUMN()-4))</f>
        <v>0.26666666666666666</v>
      </c>
      <c r="N26" s="81">
        <f>(HLOOKUP(N$21,Work!$F$63:$R$71,9)+HLOOKUP(N$21,Work!$F$63:$R$71,8)*HLOOKUP($E26,Sheet3!$E$4:$R$17,COLUMN()-4))</f>
        <v>0.18987525384392223</v>
      </c>
      <c r="O26" s="81">
        <f>(HLOOKUP(O$21,Work!$F$63:$R$71,9)+HLOOKUP(O$21,Work!$F$63:$R$71,8)*HLOOKUP($E26,Sheet3!$E$4:$R$17,COLUMN()-4))</f>
        <v>0.18987525384392223</v>
      </c>
      <c r="P26" s="81">
        <f>(HLOOKUP(P$21,Work!$F$63:$R$71,9)+HLOOKUP(P$21,Work!$F$63:$R$71,8)*HLOOKUP($E26,Sheet3!$E$4:$R$17,COLUMN()-4))</f>
        <v>0.09364686468646864</v>
      </c>
      <c r="Q26" s="81">
        <f>(HLOOKUP(Q$21,Work!$F$63:$R$71,9)+HLOOKUP(Q$21,Work!$F$63:$R$71,8)*HLOOKUP($E26,Sheet3!$E$4:$R$17,COLUMN()-4))</f>
        <v>0.0900919167342525</v>
      </c>
      <c r="R26" s="82">
        <f>(HLOOKUP(R$21,Work!$F$63:$R$71,9)+HLOOKUP(R$21,Work!$F$63:$R$71,8)*HLOOKUP($E26,Sheet3!$E$4:$R$17,COLUMN()-4))</f>
        <v>0</v>
      </c>
      <c r="S26" s="92"/>
      <c r="T26" s="92"/>
      <c r="U26" s="92"/>
    </row>
    <row r="27" spans="1:21" ht="13.5">
      <c r="A27" s="94"/>
      <c r="B27" s="94"/>
      <c r="C27" s="94"/>
      <c r="D27" s="76"/>
      <c r="E27" s="74">
        <v>6</v>
      </c>
      <c r="F27" s="80">
        <f>(HLOOKUP(F$21,Work!$F$63:$R$71,9)+HLOOKUP(F$21,Work!$F$63:$R$71,8)*HLOOKUP($E27,Sheet3!$E$4:$R$17,COLUMN()-4))</f>
        <v>0.6952614379084967</v>
      </c>
      <c r="G27" s="81">
        <f>(HLOOKUP(G$21,Work!$F$63:$R$71,9)+HLOOKUP(G$21,Work!$F$63:$R$71,8)*HLOOKUP($E27,Sheet3!$E$4:$R$17,COLUMN()-4))</f>
        <v>0.6952614379084967</v>
      </c>
      <c r="H27" s="81">
        <f>(HLOOKUP(H$21,Work!$F$63:$R$71,9)+HLOOKUP(H$21,Work!$F$63:$R$71,8)*HLOOKUP($E27,Sheet3!$E$4:$R$17,COLUMN()-4))</f>
        <v>0.6778309409888357</v>
      </c>
      <c r="I27" s="81">
        <f>(HLOOKUP(I$21,Work!$F$63:$R$71,9)+HLOOKUP(I$21,Work!$F$63:$R$71,8)*HLOOKUP($E27,Sheet3!$E$4:$R$17,COLUMN()-4))</f>
        <v>0.5996810207336524</v>
      </c>
      <c r="J27" s="81">
        <f>(HLOOKUP(J$21,Work!$F$63:$R$71,9)+HLOOKUP(J$21,Work!$F$63:$R$71,8)*HLOOKUP($E27,Sheet3!$E$4:$R$17,COLUMN()-4))</f>
        <v>0.5707762557077626</v>
      </c>
      <c r="K27" s="81">
        <f>(HLOOKUP(K$21,Work!$F$63:$R$71,9)+HLOOKUP(K$21,Work!$F$63:$R$71,8)*HLOOKUP($E27,Sheet3!$E$4:$R$17,COLUMN()-4))</f>
        <v>0.4654017857142857</v>
      </c>
      <c r="L27" s="81">
        <f>(HLOOKUP(L$21,Work!$F$63:$R$71,9)+HLOOKUP(L$21,Work!$F$63:$R$71,8)*HLOOKUP($E27,Sheet3!$E$4:$R$17,COLUMN()-4))</f>
        <v>0.37408837408837414</v>
      </c>
      <c r="M27" s="81">
        <f>(HLOOKUP(M$21,Work!$F$63:$R$71,9)+HLOOKUP(M$21,Work!$F$63:$R$71,8)*HLOOKUP($E27,Sheet3!$E$4:$R$17,COLUMN()-4))</f>
        <v>0.2726146220570012</v>
      </c>
      <c r="N27" s="81">
        <f>(HLOOKUP(N$21,Work!$F$63:$R$71,9)+HLOOKUP(N$21,Work!$F$63:$R$71,8)*HLOOKUP($E27,Sheet3!$E$4:$R$17,COLUMN()-4))</f>
        <v>0.19357939254133025</v>
      </c>
      <c r="O27" s="81">
        <f>(HLOOKUP(O$21,Work!$F$63:$R$71,9)+HLOOKUP(O$21,Work!$F$63:$R$71,8)*HLOOKUP($E27,Sheet3!$E$4:$R$17,COLUMN()-4))</f>
        <v>0.19357939254133025</v>
      </c>
      <c r="P27" s="81">
        <f>(HLOOKUP(P$21,Work!$F$63:$R$71,9)+HLOOKUP(P$21,Work!$F$63:$R$71,8)*HLOOKUP($E27,Sheet3!$E$4:$R$17,COLUMN()-4))</f>
        <v>0.09594298245614034</v>
      </c>
      <c r="Q27" s="81">
        <f>(HLOOKUP(Q$21,Work!$F$63:$R$71,9)+HLOOKUP(Q$21,Work!$F$63:$R$71,8)*HLOOKUP($E27,Sheet3!$E$4:$R$17,COLUMN()-4))</f>
        <v>0.09160373966199209</v>
      </c>
      <c r="R27" s="82">
        <f>(HLOOKUP(R$21,Work!$F$63:$R$71,9)+HLOOKUP(R$21,Work!$F$63:$R$71,8)*HLOOKUP($E27,Sheet3!$E$4:$R$17,COLUMN()-4))</f>
        <v>0</v>
      </c>
      <c r="S27" s="92"/>
      <c r="T27" s="92"/>
      <c r="U27" s="92"/>
    </row>
    <row r="28" spans="1:21" ht="13.5">
      <c r="A28" s="94"/>
      <c r="B28" s="94"/>
      <c r="C28" s="94"/>
      <c r="D28" s="76"/>
      <c r="E28" s="74">
        <v>7</v>
      </c>
      <c r="F28" s="83">
        <f>(HLOOKUP(F$21,Work!$F$63:$R$71,9)+HLOOKUP(F$21,Work!$F$63:$R$71,8)*HLOOKUP($E28,Sheet3!$E$4:$R$17,COLUMN()-4))</f>
        <v>0.7461043360433603</v>
      </c>
      <c r="G28" s="84">
        <f>(HLOOKUP(G$21,Work!$F$63:$R$71,9)+HLOOKUP(G$21,Work!$F$63:$R$71,8)*HLOOKUP($E28,Sheet3!$E$4:$R$17,COLUMN()-4))</f>
        <v>0.7461043360433603</v>
      </c>
      <c r="H28" s="84">
        <f>(HLOOKUP(H$21,Work!$F$63:$R$71,9)+HLOOKUP(H$21,Work!$F$63:$R$71,8)*HLOOKUP($E28,Sheet3!$E$4:$R$17,COLUMN()-4))</f>
        <v>0.7275158809762621</v>
      </c>
      <c r="I28" s="84">
        <f>(HLOOKUP(I$21,Work!$F$63:$R$71,9)+HLOOKUP(I$21,Work!$F$63:$R$71,8)*HLOOKUP($E28,Sheet3!$E$4:$R$17,COLUMN()-4))</f>
        <v>0.659645603477098</v>
      </c>
      <c r="J28" s="84">
        <f>(HLOOKUP(J$21,Work!$F$63:$R$71,9)+HLOOKUP(J$21,Work!$F$63:$R$71,8)*HLOOKUP($E28,Sheet3!$E$4:$R$17,COLUMN()-4))</f>
        <v>0.6256109481915934</v>
      </c>
      <c r="K28" s="84">
        <f>(HLOOKUP(K$21,Work!$F$63:$R$71,9)+HLOOKUP(K$21,Work!$F$63:$R$71,8)*HLOOKUP($E28,Sheet3!$E$4:$R$17,COLUMN()-4))</f>
        <v>0.5291988416988417</v>
      </c>
      <c r="L28" s="84">
        <f>(HLOOKUP(L$21,Work!$F$63:$R$71,9)+HLOOKUP(L$21,Work!$F$63:$R$71,8)*HLOOKUP($E28,Sheet3!$E$4:$R$17,COLUMN()-4))</f>
        <v>0.4135857241447304</v>
      </c>
      <c r="M28" s="84">
        <f>(HLOOKUP(M$21,Work!$F$63:$R$71,9)+HLOOKUP(M$21,Work!$F$63:$R$71,8)*HLOOKUP($E28,Sheet3!$E$4:$R$17,COLUMN()-4))</f>
        <v>0.3110725643249494</v>
      </c>
      <c r="N28" s="84">
        <f>(HLOOKUP(N$21,Work!$F$63:$R$71,9)+HLOOKUP(N$21,Work!$F$63:$R$71,8)*HLOOKUP($E28,Sheet3!$E$4:$R$17,COLUMN()-4))</f>
        <v>0.21830336560627017</v>
      </c>
      <c r="O28" s="84">
        <f>(HLOOKUP(O$21,Work!$F$63:$R$71,9)+HLOOKUP(O$21,Work!$F$63:$R$71,8)*HLOOKUP($E28,Sheet3!$E$4:$R$17,COLUMN()-4))</f>
        <v>0.21830336560627017</v>
      </c>
      <c r="P28" s="84">
        <f>(HLOOKUP(P$21,Work!$F$63:$R$71,9)+HLOOKUP(P$21,Work!$F$63:$R$71,8)*HLOOKUP($E28,Sheet3!$E$4:$R$17,COLUMN()-4))</f>
        <v>0.11160235798499463</v>
      </c>
      <c r="Q28" s="84">
        <f>(HLOOKUP(Q$21,Work!$F$63:$R$71,9)+HLOOKUP(Q$21,Work!$F$63:$R$71,8)*HLOOKUP($E28,Sheet3!$E$4:$R$17,COLUMN()-4))</f>
        <v>0.10198444267656677</v>
      </c>
      <c r="R28" s="85">
        <f>(HLOOKUP(R$21,Work!$F$63:$R$71,9)+HLOOKUP(R$21,Work!$F$63:$R$71,8)*HLOOKUP($E28,Sheet3!$E$4:$R$17,COLUMN()-4))</f>
        <v>0</v>
      </c>
      <c r="S28" s="92"/>
      <c r="T28" s="92"/>
      <c r="U28" s="92"/>
    </row>
    <row r="29" spans="1:21" ht="13.5">
      <c r="A29" s="94"/>
      <c r="B29" s="94"/>
      <c r="C29" s="94"/>
      <c r="D29" s="76"/>
      <c r="E29" s="74">
        <v>8</v>
      </c>
      <c r="F29" s="83">
        <f>(HLOOKUP(F$21,Work!$F$63:$R$71,9)+HLOOKUP(F$21,Work!$F$63:$R$71,8)*HLOOKUP($E29,Sheet3!$E$4:$R$17,COLUMN()-4))</f>
        <v>0.7575904392764858</v>
      </c>
      <c r="G29" s="84">
        <f>(HLOOKUP(G$21,Work!$F$63:$R$71,9)+HLOOKUP(G$21,Work!$F$63:$R$71,8)*HLOOKUP($E29,Sheet3!$E$4:$R$17,COLUMN()-4))</f>
        <v>0.7575904392764858</v>
      </c>
      <c r="H29" s="84">
        <f>(HLOOKUP(H$21,Work!$F$63:$R$71,9)+HLOOKUP(H$21,Work!$F$63:$R$71,8)*HLOOKUP($E29,Sheet3!$E$4:$R$17,COLUMN()-4))</f>
        <v>0.7388942154042826</v>
      </c>
      <c r="I29" s="84">
        <f>(HLOOKUP(I$21,Work!$F$63:$R$71,9)+HLOOKUP(I$21,Work!$F$63:$R$71,8)*HLOOKUP($E29,Sheet3!$E$4:$R$17,COLUMN()-4))</f>
        <v>0.6733780760626398</v>
      </c>
      <c r="J29" s="84">
        <f>(HLOOKUP(J$21,Work!$F$63:$R$71,9)+HLOOKUP(J$21,Work!$F$63:$R$71,8)*HLOOKUP($E29,Sheet3!$E$4:$R$17,COLUMN()-4))</f>
        <v>0.6384976525821596</v>
      </c>
      <c r="K29" s="84">
        <f>(HLOOKUP(K$21,Work!$F$63:$R$71,9)+HLOOKUP(K$21,Work!$F$63:$R$71,8)*HLOOKUP($E29,Sheet3!$E$4:$R$17,COLUMN()-4))</f>
        <v>0.5443773234200744</v>
      </c>
      <c r="L29" s="84">
        <f>(HLOOKUP(L$21,Work!$F$63:$R$71,9)+HLOOKUP(L$21,Work!$F$63:$R$71,8)*HLOOKUP($E29,Sheet3!$E$4:$R$17,COLUMN()-4))</f>
        <v>0.42372554688252867</v>
      </c>
      <c r="M29" s="84">
        <f>(HLOOKUP(M$21,Work!$F$63:$R$71,9)+HLOOKUP(M$21,Work!$F$63:$R$71,8)*HLOOKUP($E29,Sheet3!$E$4:$R$17,COLUMN()-4))</f>
        <v>0.3211347517730496</v>
      </c>
      <c r="N29" s="84">
        <f>(HLOOKUP(N$21,Work!$F$63:$R$71,9)+HLOOKUP(N$21,Work!$F$63:$R$71,8)*HLOOKUP($E29,Sheet3!$E$4:$R$17,COLUMN()-4))</f>
        <v>0.2250022787348464</v>
      </c>
      <c r="O29" s="84">
        <f>(HLOOKUP(O$21,Work!$F$63:$R$71,9)+HLOOKUP(O$21,Work!$F$63:$R$71,8)*HLOOKUP($E29,Sheet3!$E$4:$R$17,COLUMN()-4))</f>
        <v>0.2250022787348464</v>
      </c>
      <c r="P29" s="84">
        <f>(HLOOKUP(P$21,Work!$F$63:$R$71,9)+HLOOKUP(P$21,Work!$F$63:$R$71,8)*HLOOKUP($E29,Sheet3!$E$4:$R$17,COLUMN()-4))</f>
        <v>0.11594781682641107</v>
      </c>
      <c r="Q29" s="84">
        <f>(HLOOKUP(Q$21,Work!$F$63:$R$71,9)+HLOOKUP(Q$21,Work!$F$63:$R$71,8)*HLOOKUP($E29,Sheet3!$E$4:$R$17,COLUMN()-4))</f>
        <v>0.10488695346177532</v>
      </c>
      <c r="R29" s="85">
        <f>(HLOOKUP(R$21,Work!$F$63:$R$71,9)+HLOOKUP(R$21,Work!$F$63:$R$71,8)*HLOOKUP($E29,Sheet3!$E$4:$R$17,COLUMN()-4))</f>
        <v>0</v>
      </c>
      <c r="S29" s="92"/>
      <c r="T29" s="92"/>
      <c r="U29" s="92"/>
    </row>
    <row r="30" spans="1:21" ht="13.5">
      <c r="A30" s="94"/>
      <c r="B30" s="94"/>
      <c r="C30" s="94"/>
      <c r="D30" s="76"/>
      <c r="E30" s="74">
        <v>9</v>
      </c>
      <c r="F30" s="80">
        <f>(HLOOKUP(F$21,Work!$F$63:$R$71,9)+HLOOKUP(F$21,Work!$F$63:$R$71,8)*HLOOKUP($E30,Sheet3!$E$4:$R$17,COLUMN()-4))</f>
        <v>0.7776300236406619</v>
      </c>
      <c r="G30" s="81">
        <f>(HLOOKUP(G$21,Work!$F$63:$R$71,9)+HLOOKUP(G$21,Work!$F$63:$R$71,8)*HLOOKUP($E30,Sheet3!$E$4:$R$17,COLUMN()-4))</f>
        <v>0.7776300236406619</v>
      </c>
      <c r="H30" s="81">
        <f>(HLOOKUP(H$21,Work!$F$63:$R$71,9)+HLOOKUP(H$21,Work!$F$63:$R$71,8)*HLOOKUP($E30,Sheet3!$E$4:$R$17,COLUMN()-4))</f>
        <v>0.7588839941262848</v>
      </c>
      <c r="I30" s="81">
        <f>(HLOOKUP(I$21,Work!$F$63:$R$71,9)+HLOOKUP(I$21,Work!$F$63:$R$71,8)*HLOOKUP($E30,Sheet3!$E$4:$R$17,COLUMN()-4))</f>
        <v>0.6975036710719531</v>
      </c>
      <c r="J30" s="81">
        <f>(HLOOKUP(J$21,Work!$F$63:$R$71,9)+HLOOKUP(J$21,Work!$F$63:$R$71,8)*HLOOKUP($E30,Sheet3!$E$4:$R$17,COLUMN()-4))</f>
        <v>0.6614447345517842</v>
      </c>
      <c r="K30" s="81">
        <f>(HLOOKUP(K$21,Work!$F$63:$R$71,9)+HLOOKUP(K$21,Work!$F$63:$R$71,8)*HLOOKUP($E30,Sheet3!$E$4:$R$17,COLUMN()-4))</f>
        <v>0.571583044982699</v>
      </c>
      <c r="L30" s="81">
        <f>(HLOOKUP(L$21,Work!$F$63:$R$71,9)+HLOOKUP(L$21,Work!$F$63:$R$71,8)*HLOOKUP($E30,Sheet3!$E$4:$R$17,COLUMN()-4))</f>
        <v>0.4426924850161365</v>
      </c>
      <c r="M30" s="81">
        <f>(HLOOKUP(M$21,Work!$F$63:$R$71,9)+HLOOKUP(M$21,Work!$F$63:$R$71,8)*HLOOKUP($E30,Sheet3!$E$4:$R$17,COLUMN()-4))</f>
        <v>0.3401695378725731</v>
      </c>
      <c r="N30" s="81">
        <f>(HLOOKUP(N$21,Work!$F$63:$R$71,9)+HLOOKUP(N$21,Work!$F$63:$R$71,8)*HLOOKUP($E30,Sheet3!$E$4:$R$17,COLUMN()-4))</f>
        <v>0.23794885502984942</v>
      </c>
      <c r="O30" s="81">
        <f>(HLOOKUP(O$21,Work!$F$63:$R$71,9)+HLOOKUP(O$21,Work!$F$63:$R$71,8)*HLOOKUP($E30,Sheet3!$E$4:$R$17,COLUMN()-4))</f>
        <v>0.23794885502984942</v>
      </c>
      <c r="P30" s="81">
        <f>(HLOOKUP(P$21,Work!$F$63:$R$71,9)+HLOOKUP(P$21,Work!$F$63:$R$71,8)*HLOOKUP($E30,Sheet3!$E$4:$R$17,COLUMN()-4))</f>
        <v>0.12447423764458464</v>
      </c>
      <c r="Q30" s="81">
        <f>(HLOOKUP(Q$21,Work!$F$63:$R$71,9)+HLOOKUP(Q$21,Work!$F$63:$R$71,8)*HLOOKUP($E30,Sheet3!$E$4:$R$17,COLUMN()-4))</f>
        <v>0.11061002178649237</v>
      </c>
      <c r="R30" s="82">
        <f>(HLOOKUP(R$21,Work!$F$63:$R$71,9)+HLOOKUP(R$21,Work!$F$63:$R$71,8)*HLOOKUP($E30,Sheet3!$E$4:$R$17,COLUMN()-4))</f>
        <v>0</v>
      </c>
      <c r="S30" s="92"/>
      <c r="T30" s="92"/>
      <c r="U30" s="92"/>
    </row>
    <row r="31" spans="1:21" ht="13.5">
      <c r="A31" s="94"/>
      <c r="B31" s="94"/>
      <c r="C31" s="94"/>
      <c r="D31" s="76"/>
      <c r="E31" s="74" t="s">
        <v>2</v>
      </c>
      <c r="F31" s="80">
        <f>(HLOOKUP(F$21,Work!$F$63:$R$71,9)+HLOOKUP(F$21,Work!$F$63:$R$71,8)*HLOOKUP($E31,Sheet3!$E$4:$R$17,COLUMN()-4))</f>
        <v>0.7776300236406619</v>
      </c>
      <c r="G31" s="81">
        <f>(HLOOKUP(G$21,Work!$F$63:$R$71,9)+HLOOKUP(G$21,Work!$F$63:$R$71,8)*HLOOKUP($E31,Sheet3!$E$4:$R$17,COLUMN()-4))</f>
        <v>0.7776300236406619</v>
      </c>
      <c r="H31" s="81">
        <f>(HLOOKUP(H$21,Work!$F$63:$R$71,9)+HLOOKUP(H$21,Work!$F$63:$R$71,8)*HLOOKUP($E31,Sheet3!$E$4:$R$17,COLUMN()-4))</f>
        <v>0.7588839941262848</v>
      </c>
      <c r="I31" s="81">
        <f>(HLOOKUP(I$21,Work!$F$63:$R$71,9)+HLOOKUP(I$21,Work!$F$63:$R$71,8)*HLOOKUP($E31,Sheet3!$E$4:$R$17,COLUMN()-4))</f>
        <v>0.6975036710719531</v>
      </c>
      <c r="J31" s="81">
        <f>(HLOOKUP(J$21,Work!$F$63:$R$71,9)+HLOOKUP(J$21,Work!$F$63:$R$71,8)*HLOOKUP($E31,Sheet3!$E$4:$R$17,COLUMN()-4))</f>
        <v>0.6614447345517842</v>
      </c>
      <c r="K31" s="81">
        <f>(HLOOKUP(K$21,Work!$F$63:$R$71,9)+HLOOKUP(K$21,Work!$F$63:$R$71,8)*HLOOKUP($E31,Sheet3!$E$4:$R$17,COLUMN()-4))</f>
        <v>0.571583044982699</v>
      </c>
      <c r="L31" s="81">
        <f>(HLOOKUP(L$21,Work!$F$63:$R$71,9)+HLOOKUP(L$21,Work!$F$63:$R$71,8)*HLOOKUP($E31,Sheet3!$E$4:$R$17,COLUMN()-4))</f>
        <v>0.4426924850161365</v>
      </c>
      <c r="M31" s="81">
        <f>(HLOOKUP(M$21,Work!$F$63:$R$71,9)+HLOOKUP(M$21,Work!$F$63:$R$71,8)*HLOOKUP($E31,Sheet3!$E$4:$R$17,COLUMN()-4))</f>
        <v>0.3401695378725731</v>
      </c>
      <c r="N31" s="81">
        <f>(HLOOKUP(N$21,Work!$F$63:$R$71,9)+HLOOKUP(N$21,Work!$F$63:$R$71,8)*HLOOKUP($E31,Sheet3!$E$4:$R$17,COLUMN()-4))</f>
        <v>0.23794885502984942</v>
      </c>
      <c r="O31" s="81">
        <f>(HLOOKUP(O$21,Work!$F$63:$R$71,9)+HLOOKUP(O$21,Work!$F$63:$R$71,8)*HLOOKUP($E31,Sheet3!$E$4:$R$17,COLUMN()-4))</f>
        <v>0.23794885502984942</v>
      </c>
      <c r="P31" s="81">
        <f>(HLOOKUP(P$21,Work!$F$63:$R$71,9)+HLOOKUP(P$21,Work!$F$63:$R$71,8)*HLOOKUP($E31,Sheet3!$E$4:$R$17,COLUMN()-4))</f>
        <v>0.12447423764458464</v>
      </c>
      <c r="Q31" s="81">
        <f>(HLOOKUP(Q$21,Work!$F$63:$R$71,9)+HLOOKUP(Q$21,Work!$F$63:$R$71,8)*HLOOKUP($E31,Sheet3!$E$4:$R$17,COLUMN()-4))</f>
        <v>0.11061002178649237</v>
      </c>
      <c r="R31" s="82">
        <f>(HLOOKUP(R$21,Work!$F$63:$R$71,9)+HLOOKUP(R$21,Work!$F$63:$R$71,8)*HLOOKUP($E31,Sheet3!$E$4:$R$17,COLUMN()-4))</f>
        <v>0</v>
      </c>
      <c r="S31" s="92"/>
      <c r="T31" s="92"/>
      <c r="U31" s="92"/>
    </row>
    <row r="32" spans="1:21" ht="13.5">
      <c r="A32" s="94"/>
      <c r="B32" s="94"/>
      <c r="C32" s="94"/>
      <c r="D32" s="76"/>
      <c r="E32" s="74" t="s">
        <v>3</v>
      </c>
      <c r="F32" s="83">
        <f>(HLOOKUP(F$21,Work!$F$63:$R$71,9)+HLOOKUP(F$21,Work!$F$63:$R$71,8)*HLOOKUP($E32,Sheet3!$E$4:$R$17,COLUMN()-4))</f>
        <v>0.7905555555555556</v>
      </c>
      <c r="G32" s="84">
        <f>(HLOOKUP(G$21,Work!$F$63:$R$71,9)+HLOOKUP(G$21,Work!$F$63:$R$71,8)*HLOOKUP($E32,Sheet3!$E$4:$R$17,COLUMN()-4))</f>
        <v>0.7905555555555556</v>
      </c>
      <c r="H32" s="84">
        <f>(HLOOKUP(H$21,Work!$F$63:$R$71,9)+HLOOKUP(H$21,Work!$F$63:$R$71,8)*HLOOKUP($E32,Sheet3!$E$4:$R$17,COLUMN()-4))</f>
        <v>0.7718715393133998</v>
      </c>
      <c r="I32" s="84">
        <f>(HLOOKUP(I$21,Work!$F$63:$R$71,9)+HLOOKUP(I$21,Work!$F$63:$R$71,8)*HLOOKUP($E32,Sheet3!$E$4:$R$17,COLUMN()-4))</f>
        <v>0.7131782945736433</v>
      </c>
      <c r="J32" s="84">
        <f>(HLOOKUP(J$21,Work!$F$63:$R$71,9)+HLOOKUP(J$21,Work!$F$63:$R$71,8)*HLOOKUP($E32,Sheet3!$E$4:$R$17,COLUMN()-4))</f>
        <v>0.6765676567656767</v>
      </c>
      <c r="K32" s="84">
        <f>(HLOOKUP(K$21,Work!$F$63:$R$71,9)+HLOOKUP(K$21,Work!$F$63:$R$71,8)*HLOOKUP($E32,Sheet3!$E$4:$R$17,COLUMN()-4))</f>
        <v>0.5896381578947368</v>
      </c>
      <c r="L32" s="84">
        <f>(HLOOKUP(L$21,Work!$F$63:$R$71,9)+HLOOKUP(L$21,Work!$F$63:$R$71,8)*HLOOKUP($E32,Sheet3!$E$4:$R$17,COLUMN()-4))</f>
        <v>0.4558770989639157</v>
      </c>
      <c r="M32" s="84">
        <f>(HLOOKUP(M$21,Work!$F$63:$R$71,9)+HLOOKUP(M$21,Work!$F$63:$R$71,8)*HLOOKUP($E32,Sheet3!$E$4:$R$17,COLUMN()-4))</f>
        <v>0.35356762513312034</v>
      </c>
      <c r="N32" s="84">
        <f>(HLOOKUP(N$21,Work!$F$63:$R$71,9)+HLOOKUP(N$21,Work!$F$63:$R$71,8)*HLOOKUP($E32,Sheet3!$E$4:$R$17,COLUMN()-4))</f>
        <v>0.24728356116368735</v>
      </c>
      <c r="O32" s="84">
        <f>(HLOOKUP(O$21,Work!$F$63:$R$71,9)+HLOOKUP(O$21,Work!$F$63:$R$71,8)*HLOOKUP($E32,Sheet3!$E$4:$R$17,COLUMN()-4))</f>
        <v>0.24728356116368735</v>
      </c>
      <c r="P32" s="84">
        <f>(HLOOKUP(P$21,Work!$F$63:$R$71,9)+HLOOKUP(P$21,Work!$F$63:$R$71,8)*HLOOKUP($E32,Sheet3!$E$4:$R$17,COLUMN()-4))</f>
        <v>0.13072916666666667</v>
      </c>
      <c r="Q32" s="84">
        <f>(HLOOKUP(Q$21,Work!$F$63:$R$71,9)+HLOOKUP(Q$21,Work!$F$63:$R$71,8)*HLOOKUP($E32,Sheet3!$E$4:$R$17,COLUMN()-4))</f>
        <v>0.11483212184146763</v>
      </c>
      <c r="R32" s="85">
        <f>(HLOOKUP(R$21,Work!$F$63:$R$71,9)+HLOOKUP(R$21,Work!$F$63:$R$71,8)*HLOOKUP($E32,Sheet3!$E$4:$R$17,COLUMN()-4))</f>
        <v>0</v>
      </c>
      <c r="S32" s="92"/>
      <c r="T32" s="92"/>
      <c r="U32" s="92"/>
    </row>
    <row r="33" spans="1:21" ht="13.5">
      <c r="A33" s="94"/>
      <c r="B33" s="94"/>
      <c r="C33" s="94"/>
      <c r="D33" s="76"/>
      <c r="E33" s="74" t="s">
        <v>4</v>
      </c>
      <c r="F33" s="83">
        <f>(HLOOKUP(F$21,Work!$F$63:$R$71,9)+HLOOKUP(F$21,Work!$F$63:$R$71,8)*HLOOKUP($E33,Sheet3!$E$4:$R$17,COLUMN()-4))</f>
        <v>0.7945261437908497</v>
      </c>
      <c r="G33" s="84">
        <f>(HLOOKUP(G$21,Work!$F$63:$R$71,9)+HLOOKUP(G$21,Work!$F$63:$R$71,8)*HLOOKUP($E33,Sheet3!$E$4:$R$17,COLUMN()-4))</f>
        <v>0.7945261437908497</v>
      </c>
      <c r="H33" s="84">
        <f>(HLOOKUP(H$21,Work!$F$63:$R$71,9)+HLOOKUP(H$21,Work!$F$63:$R$71,8)*HLOOKUP($E33,Sheet3!$E$4:$R$17,COLUMN()-4))</f>
        <v>0.7758761206193968</v>
      </c>
      <c r="I33" s="84">
        <f>(HLOOKUP(I$21,Work!$F$63:$R$71,9)+HLOOKUP(I$21,Work!$F$63:$R$71,8)*HLOOKUP($E33,Sheet3!$E$4:$R$17,COLUMN()-4))</f>
        <v>0.7180114099429503</v>
      </c>
      <c r="J33" s="84">
        <f>(HLOOKUP(J$21,Work!$F$63:$R$71,9)+HLOOKUP(J$21,Work!$F$63:$R$71,8)*HLOOKUP($E33,Sheet3!$E$4:$R$17,COLUMN()-4))</f>
        <v>0.6812652068126521</v>
      </c>
      <c r="K33" s="84">
        <f>(HLOOKUP(K$21,Work!$F$63:$R$71,9)+HLOOKUP(K$21,Work!$F$63:$R$71,8)*HLOOKUP($E33,Sheet3!$E$4:$R$17,COLUMN()-4))</f>
        <v>0.5952669902912622</v>
      </c>
      <c r="L33" s="84">
        <f>(HLOOKUP(L$21,Work!$F$63:$R$71,9)+HLOOKUP(L$21,Work!$F$63:$R$71,8)*HLOOKUP($E33,Sheet3!$E$4:$R$17,COLUMN()-4))</f>
        <v>0.4600901617608062</v>
      </c>
      <c r="M33" s="84">
        <f>(HLOOKUP(M$21,Work!$F$63:$R$71,9)+HLOOKUP(M$21,Work!$F$63:$R$71,8)*HLOOKUP($E33,Sheet3!$E$4:$R$17,COLUMN()-4))</f>
        <v>0.3578780680918448</v>
      </c>
      <c r="N33" s="84">
        <f>(HLOOKUP(N$21,Work!$F$63:$R$71,9)+HLOOKUP(N$21,Work!$F$63:$R$71,8)*HLOOKUP($E33,Sheet3!$E$4:$R$17,COLUMN()-4))</f>
        <v>0.2503267973856209</v>
      </c>
      <c r="O33" s="84">
        <f>(HLOOKUP(O$21,Work!$F$63:$R$71,9)+HLOOKUP(O$21,Work!$F$63:$R$71,8)*HLOOKUP($E33,Sheet3!$E$4:$R$17,COLUMN()-4))</f>
        <v>0.2503267973856209</v>
      </c>
      <c r="P33" s="84">
        <f>(HLOOKUP(P$21,Work!$F$63:$R$71,9)+HLOOKUP(P$21,Work!$F$63:$R$71,8)*HLOOKUP($E33,Sheet3!$E$4:$R$17,COLUMN()-4))</f>
        <v>0.13278816199376947</v>
      </c>
      <c r="Q33" s="84">
        <f>(HLOOKUP(Q$21,Work!$F$63:$R$71,9)+HLOOKUP(Q$21,Work!$F$63:$R$71,8)*HLOOKUP($E33,Sheet3!$E$4:$R$17,COLUMN()-4))</f>
        <v>0.11622636622636623</v>
      </c>
      <c r="R33" s="85">
        <f>(HLOOKUP(R$21,Work!$F$63:$R$71,9)+HLOOKUP(R$21,Work!$F$63:$R$71,8)*HLOOKUP($E33,Sheet3!$E$4:$R$17,COLUMN()-4))</f>
        <v>0</v>
      </c>
      <c r="S33" s="92"/>
      <c r="T33" s="92"/>
      <c r="U33" s="92"/>
    </row>
    <row r="34" spans="1:21" ht="13.5">
      <c r="A34" s="94"/>
      <c r="B34" s="94"/>
      <c r="C34" s="94"/>
      <c r="D34" s="76"/>
      <c r="E34" s="74" t="s">
        <v>5</v>
      </c>
      <c r="F34" s="86">
        <f>(HLOOKUP(F$21,Work!$F$63:$R$71,9)+HLOOKUP(F$21,Work!$F$63:$R$71,8)*HLOOKUP($E34,Sheet3!$E$4:$R$17,COLUMN()-4))</f>
        <v>0.8055555555555556</v>
      </c>
      <c r="G34" s="87">
        <f>(HLOOKUP(G$21,Work!$F$63:$R$71,9)+HLOOKUP(G$21,Work!$F$63:$R$71,8)*HLOOKUP($E34,Sheet3!$E$4:$R$17,COLUMN()-4))</f>
        <v>0.8055555555555556</v>
      </c>
      <c r="H34" s="87">
        <f>(HLOOKUP(H$21,Work!$F$63:$R$71,9)+HLOOKUP(H$21,Work!$F$63:$R$71,8)*HLOOKUP($E34,Sheet3!$E$4:$R$17,COLUMN()-4))</f>
        <v>0.787037037037037</v>
      </c>
      <c r="I34" s="87">
        <f>(HLOOKUP(I$21,Work!$F$63:$R$71,9)+HLOOKUP(I$21,Work!$F$63:$R$71,8)*HLOOKUP($E34,Sheet3!$E$4:$R$17,COLUMN()-4))</f>
        <v>0.7314814814814814</v>
      </c>
      <c r="J34" s="87">
        <f>(HLOOKUP(J$21,Work!$F$63:$R$71,9)+HLOOKUP(J$21,Work!$F$63:$R$71,8)*HLOOKUP($E34,Sheet3!$E$4:$R$17,COLUMN()-4))</f>
        <v>0.6944444444444444</v>
      </c>
      <c r="K34" s="87">
        <f>(HLOOKUP(K$21,Work!$F$63:$R$71,9)+HLOOKUP(K$21,Work!$F$63:$R$71,8)*HLOOKUP($E34,Sheet3!$E$4:$R$17,COLUMN()-4))</f>
        <v>0.6111111111111112</v>
      </c>
      <c r="L34" s="87">
        <f>(HLOOKUP(L$21,Work!$F$63:$R$71,9)+HLOOKUP(L$21,Work!$F$63:$R$71,8)*HLOOKUP($E34,Sheet3!$E$4:$R$17,COLUMN()-4))</f>
        <v>0.4722222222222222</v>
      </c>
      <c r="M34" s="87">
        <f>(HLOOKUP(M$21,Work!$F$63:$R$71,9)+HLOOKUP(M$21,Work!$F$63:$R$71,8)*HLOOKUP($E34,Sheet3!$E$4:$R$17,COLUMN()-4))</f>
        <v>0.37037037037037035</v>
      </c>
      <c r="N34" s="87">
        <f>(HLOOKUP(N$21,Work!$F$63:$R$71,9)+HLOOKUP(N$21,Work!$F$63:$R$71,8)*HLOOKUP($E34,Sheet3!$E$4:$R$17,COLUMN()-4))</f>
        <v>0.25925925925925924</v>
      </c>
      <c r="O34" s="87">
        <f>(HLOOKUP(O$21,Work!$F$63:$R$71,9)+HLOOKUP(O$21,Work!$F$63:$R$71,8)*HLOOKUP($E34,Sheet3!$E$4:$R$17,COLUMN()-4))</f>
        <v>0.25925925925925924</v>
      </c>
      <c r="P34" s="87">
        <f>(HLOOKUP(P$21,Work!$F$63:$R$71,9)+HLOOKUP(P$21,Work!$F$63:$R$71,8)*HLOOKUP($E34,Sheet3!$E$4:$R$17,COLUMN()-4))</f>
        <v>0.1388888888888889</v>
      </c>
      <c r="Q34" s="87">
        <f>(HLOOKUP(Q$21,Work!$F$63:$R$71,9)+HLOOKUP(Q$21,Work!$F$63:$R$71,8)*HLOOKUP($E34,Sheet3!$E$4:$R$17,COLUMN()-4))</f>
        <v>0.12037037037037036</v>
      </c>
      <c r="R34" s="88">
        <f>(HLOOKUP(R$21,Work!$F$63:$R$71,9)+HLOOKUP(R$21,Work!$F$63:$R$71,8)*HLOOKUP($E34,Sheet3!$E$4:$R$17,COLUMN()-4))</f>
        <v>0</v>
      </c>
      <c r="S34" s="92"/>
      <c r="T34" s="92"/>
      <c r="U34" s="92"/>
    </row>
    <row r="35" spans="1:21" ht="12.75">
      <c r="A35" s="94"/>
      <c r="B35" s="94"/>
      <c r="C35" s="94"/>
      <c r="D35" s="93"/>
      <c r="E35" s="93"/>
      <c r="F35" s="93"/>
      <c r="G35" s="93"/>
      <c r="H35" s="93"/>
      <c r="I35" s="93"/>
      <c r="J35" s="93"/>
      <c r="K35" s="93"/>
      <c r="L35" s="93"/>
      <c r="M35" s="93"/>
      <c r="N35" s="93"/>
      <c r="O35" s="93"/>
      <c r="P35" s="93"/>
      <c r="Q35" s="93"/>
      <c r="R35" s="93"/>
      <c r="S35" s="92"/>
      <c r="T35" s="92"/>
      <c r="U35" s="92"/>
    </row>
    <row r="36" spans="1:21" ht="12.75" customHeight="1">
      <c r="A36" s="94"/>
      <c r="B36" s="94"/>
      <c r="C36" s="94"/>
      <c r="D36" s="72" t="s">
        <v>37</v>
      </c>
      <c r="E36" s="72"/>
      <c r="F36" s="72"/>
      <c r="G36" s="72"/>
      <c r="H36" s="72"/>
      <c r="I36" s="72"/>
      <c r="J36" s="72"/>
      <c r="K36" s="72"/>
      <c r="L36" s="72"/>
      <c r="M36" s="72"/>
      <c r="N36" s="72"/>
      <c r="O36" s="72"/>
      <c r="P36" s="72"/>
      <c r="Q36" s="72"/>
      <c r="R36" s="72"/>
      <c r="S36" s="92"/>
      <c r="T36" s="92"/>
      <c r="U36" s="92"/>
    </row>
    <row r="37" spans="1:21" ht="16.5" customHeight="1">
      <c r="A37" s="94"/>
      <c r="B37" s="94"/>
      <c r="C37" s="94"/>
      <c r="F37" s="73" t="s">
        <v>29</v>
      </c>
      <c r="G37" s="73"/>
      <c r="H37" s="73"/>
      <c r="I37" s="73"/>
      <c r="J37" s="73"/>
      <c r="K37" s="73"/>
      <c r="L37" s="73"/>
      <c r="M37" s="73"/>
      <c r="N37" s="73"/>
      <c r="O37" s="73"/>
      <c r="P37" s="73"/>
      <c r="Q37" s="73"/>
      <c r="R37" s="73"/>
      <c r="S37" s="92"/>
      <c r="T37" s="92"/>
      <c r="U37" s="92"/>
    </row>
    <row r="38" spans="1:21" ht="12.75">
      <c r="A38" s="94"/>
      <c r="B38" s="94"/>
      <c r="C38" s="94"/>
      <c r="F38" s="74">
        <v>1</v>
      </c>
      <c r="G38" s="74">
        <v>2</v>
      </c>
      <c r="H38" s="74">
        <v>3</v>
      </c>
      <c r="I38" s="74">
        <v>4</v>
      </c>
      <c r="J38" s="74">
        <v>5</v>
      </c>
      <c r="K38" s="74">
        <v>6</v>
      </c>
      <c r="L38" s="74">
        <v>7</v>
      </c>
      <c r="M38" s="74">
        <v>8</v>
      </c>
      <c r="N38" s="74">
        <v>9</v>
      </c>
      <c r="O38" s="74" t="s">
        <v>2</v>
      </c>
      <c r="P38" s="74" t="s">
        <v>3</v>
      </c>
      <c r="Q38" s="74" t="s">
        <v>4</v>
      </c>
      <c r="R38" s="74" t="s">
        <v>5</v>
      </c>
      <c r="S38" s="92"/>
      <c r="T38" s="92"/>
      <c r="U38" s="92"/>
    </row>
    <row r="39" spans="1:21" ht="13.5" customHeight="1">
      <c r="A39" s="94"/>
      <c r="B39" s="94"/>
      <c r="C39" s="94"/>
      <c r="D39" s="76" t="s">
        <v>31</v>
      </c>
      <c r="E39" s="74">
        <v>1</v>
      </c>
      <c r="F39" s="77">
        <f>HLOOKUP(F$38,Work!$F$63:$R$71,7)+HLOOKUP(F$38,Work!$F$63:$R$71,8)*HLOOKUP($E39,Sheet3!$E$38:$R$51,COLUMN()-4)</f>
        <v>0.06944444444444445</v>
      </c>
      <c r="G39" s="78">
        <f>HLOOKUP(G$38,Work!$F$63:$R$71,7)+HLOOKUP(G$38,Work!$F$63:$R$71,8)*HLOOKUP($E39,Sheet3!$E$38:$R$51,COLUMN()-4)</f>
        <v>0.06944444444444445</v>
      </c>
      <c r="H39" s="78">
        <f>HLOOKUP(H$38,Work!$F$63:$R$71,7)+HLOOKUP(H$38,Work!$F$63:$R$71,8)*HLOOKUP($E39,Sheet3!$E$38:$R$51,COLUMN()-4)</f>
        <v>0.06586021505376344</v>
      </c>
      <c r="I39" s="78">
        <f>HLOOKUP(I$38,Work!$F$63:$R$71,7)+HLOOKUP(I$38,Work!$F$63:$R$71,8)*HLOOKUP($E39,Sheet3!$E$38:$R$51,COLUMN()-4)</f>
        <v>0.1518817204301075</v>
      </c>
      <c r="J39" s="78">
        <f>HLOOKUP(J$38,Work!$F$63:$R$71,7)+HLOOKUP(J$38,Work!$F$63:$R$71,8)*HLOOKUP($E39,Sheet3!$E$38:$R$51,COLUMN()-4)</f>
        <v>0.14015151515151514</v>
      </c>
      <c r="K39" s="78">
        <f>HLOOKUP(K$38,Work!$F$63:$R$71,7)+HLOOKUP(K$38,Work!$F$63:$R$71,8)*HLOOKUP($E39,Sheet3!$E$38:$R$51,COLUMN()-4)</f>
        <v>0.2463235294117647</v>
      </c>
      <c r="L39" s="78">
        <f>HLOOKUP(L$38,Work!$F$63:$R$71,7)+HLOOKUP(L$38,Work!$F$63:$R$71,8)*HLOOKUP($E39,Sheet3!$E$38:$R$51,COLUMN()-4)</f>
        <v>0.23407859078590787</v>
      </c>
      <c r="M39" s="78">
        <f>HLOOKUP(M$38,Work!$F$63:$R$71,7)+HLOOKUP(M$38,Work!$F$63:$R$71,8)*HLOOKUP($E39,Sheet3!$E$38:$R$51,COLUMN()-4)</f>
        <v>0.32170542635658916</v>
      </c>
      <c r="N39" s="78">
        <f>HLOOKUP(N$38,Work!$F$63:$R$71,7)+HLOOKUP(N$38,Work!$F$63:$R$71,8)*HLOOKUP($E39,Sheet3!$E$38:$R$51,COLUMN()-4)</f>
        <v>0.3614066193853428</v>
      </c>
      <c r="O39" s="78">
        <f>HLOOKUP(O$38,Work!$F$63:$R$71,7)+HLOOKUP(O$38,Work!$F$63:$R$71,8)*HLOOKUP($E39,Sheet3!$E$38:$R$51,COLUMN()-4)</f>
        <v>0.3614066193853428</v>
      </c>
      <c r="P39" s="78">
        <f>HLOOKUP(P$38,Work!$F$63:$R$71,7)+HLOOKUP(P$38,Work!$F$63:$R$71,8)*HLOOKUP($E39,Sheet3!$E$38:$R$51,COLUMN()-4)</f>
        <v>0.43583333333333335</v>
      </c>
      <c r="Q39" s="78">
        <f>HLOOKUP(Q$38,Work!$F$63:$R$71,7)+HLOOKUP(Q$38,Work!$F$63:$R$71,8)*HLOOKUP($E39,Sheet3!$E$38:$R$51,COLUMN()-4)</f>
        <v>0.42919389978213507</v>
      </c>
      <c r="R39" s="79">
        <f>HLOOKUP(R$38,Work!$F$63:$R$71,7)+HLOOKUP(R$38,Work!$F$63:$R$71,8)*HLOOKUP($E39,Sheet3!$E$38:$R$51,COLUMN()-4)</f>
        <v>0.5</v>
      </c>
      <c r="S39" s="92"/>
      <c r="T39" s="92"/>
      <c r="U39" s="92"/>
    </row>
    <row r="40" spans="1:21" ht="12.75">
      <c r="A40" s="94"/>
      <c r="B40" s="94"/>
      <c r="C40" s="94"/>
      <c r="D40" s="76"/>
      <c r="E40" s="74">
        <v>2</v>
      </c>
      <c r="F40" s="80">
        <f>HLOOKUP(F$38,Work!$F$63:$R$71,7)+HLOOKUP(F$38,Work!$F$63:$R$71,8)*HLOOKUP($E40,Sheet3!$E$38:$R$51,COLUMN()-4)</f>
        <v>0.06944444444444445</v>
      </c>
      <c r="G40" s="81">
        <f>HLOOKUP(G$38,Work!$F$63:$R$71,7)+HLOOKUP(G$38,Work!$F$63:$R$71,8)*HLOOKUP($E40,Sheet3!$E$38:$R$51,COLUMN()-4)</f>
        <v>0.06944444444444445</v>
      </c>
      <c r="H40" s="81">
        <f>HLOOKUP(H$38,Work!$F$63:$R$71,7)+HLOOKUP(H$38,Work!$F$63:$R$71,8)*HLOOKUP($E40,Sheet3!$E$38:$R$51,COLUMN()-4)</f>
        <v>0.06586021505376344</v>
      </c>
      <c r="I40" s="81">
        <f>HLOOKUP(I$38,Work!$F$63:$R$71,7)+HLOOKUP(I$38,Work!$F$63:$R$71,8)*HLOOKUP($E40,Sheet3!$E$38:$R$51,COLUMN()-4)</f>
        <v>0.1518817204301075</v>
      </c>
      <c r="J40" s="81">
        <f>HLOOKUP(J$38,Work!$F$63:$R$71,7)+HLOOKUP(J$38,Work!$F$63:$R$71,8)*HLOOKUP($E40,Sheet3!$E$38:$R$51,COLUMN()-4)</f>
        <v>0.14015151515151514</v>
      </c>
      <c r="K40" s="81">
        <f>HLOOKUP(K$38,Work!$F$63:$R$71,7)+HLOOKUP(K$38,Work!$F$63:$R$71,8)*HLOOKUP($E40,Sheet3!$E$38:$R$51,COLUMN()-4)</f>
        <v>0.2463235294117647</v>
      </c>
      <c r="L40" s="81">
        <f>HLOOKUP(L$38,Work!$F$63:$R$71,7)+HLOOKUP(L$38,Work!$F$63:$R$71,8)*HLOOKUP($E40,Sheet3!$E$38:$R$51,COLUMN()-4)</f>
        <v>0.23407859078590787</v>
      </c>
      <c r="M40" s="81">
        <f>HLOOKUP(M$38,Work!$F$63:$R$71,7)+HLOOKUP(M$38,Work!$F$63:$R$71,8)*HLOOKUP($E40,Sheet3!$E$38:$R$51,COLUMN()-4)</f>
        <v>0.32170542635658916</v>
      </c>
      <c r="N40" s="81">
        <f>HLOOKUP(N$38,Work!$F$63:$R$71,7)+HLOOKUP(N$38,Work!$F$63:$R$71,8)*HLOOKUP($E40,Sheet3!$E$38:$R$51,COLUMN()-4)</f>
        <v>0.3614066193853428</v>
      </c>
      <c r="O40" s="81">
        <f>HLOOKUP(O$38,Work!$F$63:$R$71,7)+HLOOKUP(O$38,Work!$F$63:$R$71,8)*HLOOKUP($E40,Sheet3!$E$38:$R$51,COLUMN()-4)</f>
        <v>0.3614066193853428</v>
      </c>
      <c r="P40" s="81">
        <f>HLOOKUP(P$38,Work!$F$63:$R$71,7)+HLOOKUP(P$38,Work!$F$63:$R$71,8)*HLOOKUP($E40,Sheet3!$E$38:$R$51,COLUMN()-4)</f>
        <v>0.43583333333333335</v>
      </c>
      <c r="Q40" s="81">
        <f>HLOOKUP(Q$38,Work!$F$63:$R$71,7)+HLOOKUP(Q$38,Work!$F$63:$R$71,8)*HLOOKUP($E40,Sheet3!$E$38:$R$51,COLUMN()-4)</f>
        <v>0.42919389978213507</v>
      </c>
      <c r="R40" s="82">
        <f>HLOOKUP(R$38,Work!$F$63:$R$71,7)+HLOOKUP(R$38,Work!$F$63:$R$71,8)*HLOOKUP($E40,Sheet3!$E$38:$R$51,COLUMN()-4)</f>
        <v>0.5</v>
      </c>
      <c r="S40" s="92"/>
      <c r="T40" s="92"/>
      <c r="U40" s="92"/>
    </row>
    <row r="41" spans="1:21" ht="12.75">
      <c r="A41" s="94"/>
      <c r="B41" s="94"/>
      <c r="C41" s="94"/>
      <c r="D41" s="76"/>
      <c r="E41" s="74">
        <v>3</v>
      </c>
      <c r="F41" s="83">
        <f>HLOOKUP(F$38,Work!$F$63:$R$71,7)+HLOOKUP(F$38,Work!$F$63:$R$71,8)*HLOOKUP($E41,Sheet3!$E$38:$R$51,COLUMN()-4)</f>
        <v>0.06742831541218636</v>
      </c>
      <c r="G41" s="84">
        <f>HLOOKUP(G$38,Work!$F$63:$R$71,7)+HLOOKUP(G$38,Work!$F$63:$R$71,8)*HLOOKUP($E41,Sheet3!$E$38:$R$51,COLUMN()-4)</f>
        <v>0.06742831541218636</v>
      </c>
      <c r="H41" s="84">
        <f>HLOOKUP(H$38,Work!$F$63:$R$71,7)+HLOOKUP(H$38,Work!$F$63:$R$71,8)*HLOOKUP($E41,Sheet3!$E$38:$R$51,COLUMN()-4)</f>
        <v>0.0641025641025641</v>
      </c>
      <c r="I41" s="84">
        <f>HLOOKUP(I$38,Work!$F$63:$R$71,7)+HLOOKUP(I$38,Work!$F$63:$R$71,8)*HLOOKUP($E41,Sheet3!$E$38:$R$51,COLUMN()-4)</f>
        <v>0.1479791395045632</v>
      </c>
      <c r="J41" s="84">
        <f>HLOOKUP(J$38,Work!$F$63:$R$71,7)+HLOOKUP(J$38,Work!$F$63:$R$71,8)*HLOOKUP($E41,Sheet3!$E$38:$R$51,COLUMN()-4)</f>
        <v>0.1371463714637146</v>
      </c>
      <c r="K41" s="84">
        <f>HLOOKUP(K$38,Work!$F$63:$R$71,7)+HLOOKUP(K$38,Work!$F$63:$R$71,8)*HLOOKUP($E41,Sheet3!$E$38:$R$51,COLUMN()-4)</f>
        <v>0.24192583732057416</v>
      </c>
      <c r="L41" s="84">
        <f>HLOOKUP(L$38,Work!$F$63:$R$71,7)+HLOOKUP(L$38,Work!$F$63:$R$71,8)*HLOOKUP($E41,Sheet3!$E$38:$R$51,COLUMN()-4)</f>
        <v>0.2323080352167614</v>
      </c>
      <c r="M41" s="84">
        <f>HLOOKUP(M$38,Work!$F$63:$R$71,7)+HLOOKUP(M$38,Work!$F$63:$R$71,8)*HLOOKUP($E41,Sheet3!$E$38:$R$51,COLUMN()-4)</f>
        <v>0.31975071907957814</v>
      </c>
      <c r="N41" s="84">
        <f>HLOOKUP(N$38,Work!$F$63:$R$71,7)+HLOOKUP(N$38,Work!$F$63:$R$71,8)*HLOOKUP($E41,Sheet3!$E$38:$R$51,COLUMN()-4)</f>
        <v>0.3602545276554087</v>
      </c>
      <c r="O41" s="84">
        <f>HLOOKUP(O$38,Work!$F$63:$R$71,7)+HLOOKUP(O$38,Work!$F$63:$R$71,8)*HLOOKUP($E41,Sheet3!$E$38:$R$51,COLUMN()-4)</f>
        <v>0.3602545276554087</v>
      </c>
      <c r="P41" s="84">
        <f>HLOOKUP(P$38,Work!$F$63:$R$71,7)+HLOOKUP(P$38,Work!$F$63:$R$71,8)*HLOOKUP($E41,Sheet3!$E$38:$R$51,COLUMN()-4)</f>
        <v>0.43507751937984496</v>
      </c>
      <c r="Q41" s="84">
        <f>HLOOKUP(Q$38,Work!$F$63:$R$71,7)+HLOOKUP(Q$38,Work!$F$63:$R$71,8)*HLOOKUP($E41,Sheet3!$E$38:$R$51,COLUMN()-4)</f>
        <v>0.4287104953364122</v>
      </c>
      <c r="R41" s="85">
        <f>HLOOKUP(R$38,Work!$F$63:$R$71,7)+HLOOKUP(R$38,Work!$F$63:$R$71,8)*HLOOKUP($E41,Sheet3!$E$38:$R$51,COLUMN()-4)</f>
        <v>0.5</v>
      </c>
      <c r="S41" s="92"/>
      <c r="T41" s="92"/>
      <c r="U41" s="92"/>
    </row>
    <row r="42" spans="1:21" ht="13.5">
      <c r="A42" s="94"/>
      <c r="B42" s="94"/>
      <c r="C42" s="94"/>
      <c r="D42" s="76"/>
      <c r="E42" s="74">
        <v>4</v>
      </c>
      <c r="F42" s="83">
        <f>HLOOKUP(F$38,Work!$F$63:$R$71,7)+HLOOKUP(F$38,Work!$F$63:$R$71,8)*HLOOKUP($E42,Sheet3!$E$38:$R$51,COLUMN()-4)</f>
        <v>0.1158154121863799</v>
      </c>
      <c r="G42" s="84">
        <f>HLOOKUP(G$38,Work!$F$63:$R$71,7)+HLOOKUP(G$38,Work!$F$63:$R$71,8)*HLOOKUP($E42,Sheet3!$E$38:$R$51,COLUMN()-4)</f>
        <v>0.1158154121863799</v>
      </c>
      <c r="H42" s="84">
        <f>HLOOKUP(H$38,Work!$F$63:$R$71,7)+HLOOKUP(H$38,Work!$F$63:$R$71,8)*HLOOKUP($E42,Sheet3!$E$38:$R$51,COLUMN()-4)</f>
        <v>0.10843111690569317</v>
      </c>
      <c r="I42" s="84">
        <f>HLOOKUP(I$38,Work!$F$63:$R$71,7)+HLOOKUP(I$38,Work!$F$63:$R$71,8)*HLOOKUP($E42,Sheet3!$E$38:$R$51,COLUMN()-4)</f>
        <v>0.1923076923076923</v>
      </c>
      <c r="J42" s="84">
        <f>HLOOKUP(J$38,Work!$F$63:$R$71,7)+HLOOKUP(J$38,Work!$F$63:$R$71,8)*HLOOKUP($E42,Sheet3!$E$38:$R$51,COLUMN()-4)</f>
        <v>0.17404674046740465</v>
      </c>
      <c r="K42" s="84">
        <f>HLOOKUP(K$38,Work!$F$63:$R$71,7)+HLOOKUP(K$38,Work!$F$63:$R$71,8)*HLOOKUP($E42,Sheet3!$E$38:$R$51,COLUMN()-4)</f>
        <v>0.277811004784689</v>
      </c>
      <c r="L42" s="84">
        <f>HLOOKUP(L$38,Work!$F$63:$R$71,7)+HLOOKUP(L$38,Work!$F$63:$R$71,8)*HLOOKUP($E42,Sheet3!$E$38:$R$51,COLUMN()-4)</f>
        <v>0.2503621977042238</v>
      </c>
      <c r="M42" s="84">
        <f>HLOOKUP(M$38,Work!$F$63:$R$71,7)+HLOOKUP(M$38,Work!$F$63:$R$71,8)*HLOOKUP($E42,Sheet3!$E$38:$R$51,COLUMN()-4)</f>
        <v>0.3350910834132311</v>
      </c>
      <c r="N42" s="84">
        <f>HLOOKUP(N$38,Work!$F$63:$R$71,7)+HLOOKUP(N$38,Work!$F$63:$R$71,8)*HLOOKUP($E42,Sheet3!$E$38:$R$51,COLUMN()-4)</f>
        <v>0.36906510034263335</v>
      </c>
      <c r="O42" s="84">
        <f>HLOOKUP(O$38,Work!$F$63:$R$71,7)+HLOOKUP(O$38,Work!$F$63:$R$71,8)*HLOOKUP($E42,Sheet3!$E$38:$R$51,COLUMN()-4)</f>
        <v>0.36906510034263335</v>
      </c>
      <c r="P42" s="84">
        <f>HLOOKUP(P$38,Work!$F$63:$R$71,7)+HLOOKUP(P$38,Work!$F$63:$R$71,8)*HLOOKUP($E42,Sheet3!$E$38:$R$51,COLUMN()-4)</f>
        <v>0.4400609080841639</v>
      </c>
      <c r="Q42" s="84">
        <f>HLOOKUP(Q$38,Work!$F$63:$R$71,7)+HLOOKUP(Q$38,Work!$F$63:$R$71,8)*HLOOKUP($E42,Sheet3!$E$38:$R$51,COLUMN()-4)</f>
        <v>0.4319704790364937</v>
      </c>
      <c r="R42" s="85">
        <f>HLOOKUP(R$38,Work!$F$63:$R$71,7)+HLOOKUP(R$38,Work!$F$63:$R$71,8)*HLOOKUP($E42,Sheet3!$E$38:$R$51,COLUMN()-4)</f>
        <v>0.5</v>
      </c>
      <c r="S42" s="92"/>
      <c r="T42" s="92"/>
      <c r="U42" s="92"/>
    </row>
    <row r="43" spans="1:21" ht="13.5">
      <c r="A43" s="94"/>
      <c r="B43" s="94"/>
      <c r="C43" s="94"/>
      <c r="D43" s="76"/>
      <c r="E43" s="74">
        <v>5</v>
      </c>
      <c r="F43" s="80">
        <f>HLOOKUP(F$38,Work!$F$63:$R$71,7)+HLOOKUP(F$38,Work!$F$63:$R$71,8)*HLOOKUP($E43,Sheet3!$E$38:$R$51,COLUMN()-4)</f>
        <v>0.10921717171717171</v>
      </c>
      <c r="G43" s="81">
        <f>HLOOKUP(G$38,Work!$F$63:$R$71,7)+HLOOKUP(G$38,Work!$F$63:$R$71,8)*HLOOKUP($E43,Sheet3!$E$38:$R$51,COLUMN()-4)</f>
        <v>0.10921717171717171</v>
      </c>
      <c r="H43" s="81">
        <f>HLOOKUP(H$38,Work!$F$63:$R$71,7)+HLOOKUP(H$38,Work!$F$63:$R$71,8)*HLOOKUP($E43,Sheet3!$E$38:$R$51,COLUMN()-4)</f>
        <v>0.1027060270602706</v>
      </c>
      <c r="I43" s="81">
        <f>HLOOKUP(I$38,Work!$F$63:$R$71,7)+HLOOKUP(I$38,Work!$F$63:$R$71,8)*HLOOKUP($E43,Sheet3!$E$38:$R$51,COLUMN()-4)</f>
        <v>0.18265682656826565</v>
      </c>
      <c r="J43" s="81">
        <f>HLOOKUP(J$38,Work!$F$63:$R$71,7)+HLOOKUP(J$38,Work!$F$63:$R$71,8)*HLOOKUP($E43,Sheet3!$E$38:$R$51,COLUMN()-4)</f>
        <v>0.16666666666666669</v>
      </c>
      <c r="K43" s="81">
        <f>HLOOKUP(K$38,Work!$F$63:$R$71,7)+HLOOKUP(K$38,Work!$F$63:$R$71,8)*HLOOKUP($E43,Sheet3!$E$38:$R$51,COLUMN()-4)</f>
        <v>0.26797945205479456</v>
      </c>
      <c r="L43" s="81">
        <f>HLOOKUP(L$38,Work!$F$63:$R$71,7)+HLOOKUP(L$38,Work!$F$63:$R$71,8)*HLOOKUP($E43,Sheet3!$E$38:$R$51,COLUMN()-4)</f>
        <v>0.24649723036819812</v>
      </c>
      <c r="M43" s="81">
        <f>HLOOKUP(M$38,Work!$F$63:$R$71,7)+HLOOKUP(M$38,Work!$F$63:$R$71,8)*HLOOKUP($E43,Sheet3!$E$38:$R$51,COLUMN()-4)</f>
        <v>0.33098591549295775</v>
      </c>
      <c r="N43" s="81">
        <f>HLOOKUP(N$38,Work!$F$63:$R$71,7)+HLOOKUP(N$38,Work!$F$63:$R$71,8)*HLOOKUP($E43,Sheet3!$E$38:$R$51,COLUMN()-4)</f>
        <v>0.36669567740063824</v>
      </c>
      <c r="O43" s="81">
        <f>HLOOKUP(O$38,Work!$F$63:$R$71,7)+HLOOKUP(O$38,Work!$F$63:$R$71,8)*HLOOKUP($E43,Sheet3!$E$38:$R$51,COLUMN()-4)</f>
        <v>0.36669567740063824</v>
      </c>
      <c r="P43" s="81">
        <f>HLOOKUP(P$38,Work!$F$63:$R$71,7)+HLOOKUP(P$38,Work!$F$63:$R$71,8)*HLOOKUP($E43,Sheet3!$E$38:$R$51,COLUMN()-4)</f>
        <v>0.43853135313531355</v>
      </c>
      <c r="Q43" s="81">
        <f>HLOOKUP(Q$38,Work!$F$63:$R$71,7)+HLOOKUP(Q$38,Work!$F$63:$R$71,8)*HLOOKUP($E43,Sheet3!$E$38:$R$51,COLUMN()-4)</f>
        <v>0.4309948634766153</v>
      </c>
      <c r="R43" s="82">
        <f>HLOOKUP(R$38,Work!$F$63:$R$71,7)+HLOOKUP(R$38,Work!$F$63:$R$71,8)*HLOOKUP($E43,Sheet3!$E$38:$R$51,COLUMN()-4)</f>
        <v>0.5</v>
      </c>
      <c r="S43" s="92"/>
      <c r="T43" s="92"/>
      <c r="U43" s="92"/>
    </row>
    <row r="44" spans="1:21" ht="13.5">
      <c r="A44" s="94"/>
      <c r="B44" s="94"/>
      <c r="C44" s="94"/>
      <c r="D44" s="76"/>
      <c r="E44" s="74">
        <v>6</v>
      </c>
      <c r="F44" s="80">
        <f>HLOOKUP(F$38,Work!$F$63:$R$71,7)+HLOOKUP(F$38,Work!$F$63:$R$71,8)*HLOOKUP($E44,Sheet3!$E$38:$R$51,COLUMN()-4)</f>
        <v>0.15032679738562094</v>
      </c>
      <c r="G44" s="81">
        <f>HLOOKUP(G$38,Work!$F$63:$R$71,7)+HLOOKUP(G$38,Work!$F$63:$R$71,8)*HLOOKUP($E44,Sheet3!$E$38:$R$51,COLUMN()-4)</f>
        <v>0.15032679738562094</v>
      </c>
      <c r="H44" s="81">
        <f>HLOOKUP(H$38,Work!$F$63:$R$71,7)+HLOOKUP(H$38,Work!$F$63:$R$71,8)*HLOOKUP($E44,Sheet3!$E$38:$R$51,COLUMN()-4)</f>
        <v>0.14074960127591707</v>
      </c>
      <c r="I44" s="81">
        <f>HLOOKUP(I$38,Work!$F$63:$R$71,7)+HLOOKUP(I$38,Work!$F$63:$R$71,8)*HLOOKUP($E44,Sheet3!$E$38:$R$51,COLUMN()-4)</f>
        <v>0.21889952153110048</v>
      </c>
      <c r="J44" s="81">
        <f>HLOOKUP(J$38,Work!$F$63:$R$71,7)+HLOOKUP(J$38,Work!$F$63:$R$71,8)*HLOOKUP($E44,Sheet3!$E$38:$R$51,COLUMN()-4)</f>
        <v>0.19748858447488588</v>
      </c>
      <c r="K44" s="81">
        <f>HLOOKUP(K$38,Work!$F$63:$R$71,7)+HLOOKUP(K$38,Work!$F$63:$R$71,8)*HLOOKUP($E44,Sheet3!$E$38:$R$51,COLUMN()-4)</f>
        <v>0.296875</v>
      </c>
      <c r="L44" s="81">
        <f>HLOOKUP(L$38,Work!$F$63:$R$71,7)+HLOOKUP(L$38,Work!$F$63:$R$71,8)*HLOOKUP($E44,Sheet3!$E$38:$R$51,COLUMN()-4)</f>
        <v>0.262012012012012</v>
      </c>
      <c r="M44" s="81">
        <f>HLOOKUP(M$38,Work!$F$63:$R$71,7)+HLOOKUP(M$38,Work!$F$63:$R$71,8)*HLOOKUP($E44,Sheet3!$E$38:$R$51,COLUMN()-4)</f>
        <v>0.3438661710037175</v>
      </c>
      <c r="N44" s="81">
        <f>HLOOKUP(N$38,Work!$F$63:$R$71,7)+HLOOKUP(N$38,Work!$F$63:$R$71,8)*HLOOKUP($E44,Sheet3!$E$38:$R$51,COLUMN()-4)</f>
        <v>0.3741830065359477</v>
      </c>
      <c r="O44" s="81">
        <f>HLOOKUP(O$38,Work!$F$63:$R$71,7)+HLOOKUP(O$38,Work!$F$63:$R$71,8)*HLOOKUP($E44,Sheet3!$E$38:$R$51,COLUMN()-4)</f>
        <v>0.3741830065359477</v>
      </c>
      <c r="P44" s="81">
        <f>HLOOKUP(P$38,Work!$F$63:$R$71,7)+HLOOKUP(P$38,Work!$F$63:$R$71,8)*HLOOKUP($E44,Sheet3!$E$38:$R$51,COLUMN()-4)</f>
        <v>0.44270833333333337</v>
      </c>
      <c r="Q44" s="81">
        <f>HLOOKUP(Q$38,Work!$F$63:$R$71,7)+HLOOKUP(Q$38,Work!$F$63:$R$71,8)*HLOOKUP($E44,Sheet3!$E$38:$R$51,COLUMN()-4)</f>
        <v>0.4337468536497663</v>
      </c>
      <c r="R44" s="82">
        <f>HLOOKUP(R$38,Work!$F$63:$R$71,7)+HLOOKUP(R$38,Work!$F$63:$R$71,8)*HLOOKUP($E44,Sheet3!$E$38:$R$51,COLUMN()-4)</f>
        <v>0.5</v>
      </c>
      <c r="S44" s="92"/>
      <c r="T44" s="92"/>
      <c r="U44" s="92"/>
    </row>
    <row r="45" spans="1:21" ht="13.5">
      <c r="A45" s="94"/>
      <c r="B45" s="94"/>
      <c r="C45" s="94"/>
      <c r="D45" s="76"/>
      <c r="E45" s="74">
        <v>7</v>
      </c>
      <c r="F45" s="83">
        <f>HLOOKUP(F$38,Work!$F$63:$R$71,7)+HLOOKUP(F$38,Work!$F$63:$R$71,8)*HLOOKUP($E45,Sheet3!$E$38:$R$51,COLUMN()-4)</f>
        <v>0.12584688346883466</v>
      </c>
      <c r="G45" s="84">
        <f>HLOOKUP(G$38,Work!$F$63:$R$71,7)+HLOOKUP(G$38,Work!$F$63:$R$71,8)*HLOOKUP($E45,Sheet3!$E$38:$R$51,COLUMN()-4)</f>
        <v>0.12584688346883466</v>
      </c>
      <c r="H45" s="84">
        <f>HLOOKUP(H$38,Work!$F$63:$R$71,7)+HLOOKUP(H$38,Work!$F$63:$R$71,8)*HLOOKUP($E45,Sheet3!$E$38:$R$51,COLUMN()-4)</f>
        <v>0.11919090605148779</v>
      </c>
      <c r="I45" s="84">
        <f>HLOOKUP(I$38,Work!$F$63:$R$71,7)+HLOOKUP(I$38,Work!$F$63:$R$71,8)*HLOOKUP($E45,Sheet3!$E$38:$R$51,COLUMN()-4)</f>
        <v>0.18706118355065193</v>
      </c>
      <c r="J45" s="84">
        <f>HLOOKUP(J$38,Work!$F$63:$R$71,7)+HLOOKUP(J$38,Work!$F$63:$R$71,8)*HLOOKUP($E45,Sheet3!$E$38:$R$51,COLUMN()-4)</f>
        <v>0.17253176930596287</v>
      </c>
      <c r="K45" s="84">
        <f>HLOOKUP(K$38,Work!$F$63:$R$71,7)+HLOOKUP(K$38,Work!$F$63:$R$71,8)*HLOOKUP($E45,Sheet3!$E$38:$R$51,COLUMN()-4)</f>
        <v>0.2652027027027027</v>
      </c>
      <c r="L45" s="84">
        <f>HLOOKUP(L$38,Work!$F$63:$R$71,7)+HLOOKUP(L$38,Work!$F$63:$R$71,8)*HLOOKUP($E45,Sheet3!$E$38:$R$51,COLUMN()-4)</f>
        <v>0.24879227053140096</v>
      </c>
      <c r="M45" s="84">
        <f>HLOOKUP(M$38,Work!$F$63:$R$71,7)+HLOOKUP(M$38,Work!$F$63:$R$71,8)*HLOOKUP($E45,Sheet3!$E$38:$R$51,COLUMN()-4)</f>
        <v>0.3300086730268864</v>
      </c>
      <c r="N45" s="84">
        <f>HLOOKUP(N$38,Work!$F$63:$R$71,7)+HLOOKUP(N$38,Work!$F$63:$R$71,8)*HLOOKUP($E45,Sheet3!$E$38:$R$51,COLUMN()-4)</f>
        <v>0.3660673121254034</v>
      </c>
      <c r="O45" s="84">
        <f>HLOOKUP(O$38,Work!$F$63:$R$71,7)+HLOOKUP(O$38,Work!$F$63:$R$71,8)*HLOOKUP($E45,Sheet3!$E$38:$R$51,COLUMN()-4)</f>
        <v>0.3660673121254034</v>
      </c>
      <c r="P45" s="84">
        <f>HLOOKUP(P$38,Work!$F$63:$R$71,7)+HLOOKUP(P$38,Work!$F$63:$R$71,8)*HLOOKUP($E45,Sheet3!$E$38:$R$51,COLUMN()-4)</f>
        <v>0.437433011789925</v>
      </c>
      <c r="Q45" s="84">
        <f>HLOOKUP(Q$38,Work!$F$63:$R$71,7)+HLOOKUP(Q$38,Work!$F$63:$R$71,8)*HLOOKUP($E45,Sheet3!$E$38:$R$51,COLUMN()-4)</f>
        <v>0.43036771855387607</v>
      </c>
      <c r="R45" s="85">
        <f>HLOOKUP(R$38,Work!$F$63:$R$71,7)+HLOOKUP(R$38,Work!$F$63:$R$71,8)*HLOOKUP($E45,Sheet3!$E$38:$R$51,COLUMN()-4)</f>
        <v>0.5</v>
      </c>
      <c r="S45" s="92"/>
      <c r="T45" s="92"/>
      <c r="U45" s="92"/>
    </row>
    <row r="46" spans="1:21" ht="13.5">
      <c r="A46" s="94"/>
      <c r="B46" s="94"/>
      <c r="C46" s="94"/>
      <c r="D46" s="76"/>
      <c r="E46" s="74">
        <v>8</v>
      </c>
      <c r="F46" s="83">
        <f>HLOOKUP(F$38,Work!$F$63:$R$71,7)+HLOOKUP(F$38,Work!$F$63:$R$71,8)*HLOOKUP($E46,Sheet3!$E$38:$R$51,COLUMN()-4)</f>
        <v>0.15520025839793283</v>
      </c>
      <c r="G46" s="84">
        <f>HLOOKUP(G$38,Work!$F$63:$R$71,7)+HLOOKUP(G$38,Work!$F$63:$R$71,8)*HLOOKUP($E46,Sheet3!$E$38:$R$51,COLUMN()-4)</f>
        <v>0.15520025839793283</v>
      </c>
      <c r="H46" s="84">
        <f>HLOOKUP(H$38,Work!$F$63:$R$71,7)+HLOOKUP(H$38,Work!$F$63:$R$71,8)*HLOOKUP($E46,Sheet3!$E$38:$R$51,COLUMN()-4)</f>
        <v>0.14685202940236497</v>
      </c>
      <c r="I46" s="84">
        <f>HLOOKUP(I$38,Work!$F$63:$R$71,7)+HLOOKUP(I$38,Work!$F$63:$R$71,8)*HLOOKUP($E46,Sheet3!$E$38:$R$51,COLUMN()-4)</f>
        <v>0.21236816874400766</v>
      </c>
      <c r="J46" s="84">
        <f>HLOOKUP(J$38,Work!$F$63:$R$71,7)+HLOOKUP(J$38,Work!$F$63:$R$71,8)*HLOOKUP($E46,Sheet3!$E$38:$R$51,COLUMN()-4)</f>
        <v>0.1948356807511737</v>
      </c>
      <c r="K46" s="84">
        <f>HLOOKUP(K$38,Work!$F$63:$R$71,7)+HLOOKUP(K$38,Work!$F$63:$R$71,8)*HLOOKUP($E46,Sheet3!$E$38:$R$51,COLUMN()-4)</f>
        <v>0.28554832713754646</v>
      </c>
      <c r="L46" s="84">
        <f>HLOOKUP(L$38,Work!$F$63:$R$71,7)+HLOOKUP(L$38,Work!$F$63:$R$71,8)*HLOOKUP($E46,Sheet3!$E$38:$R$51,COLUMN()-4)</f>
        <v>0.26100992579743665</v>
      </c>
      <c r="M46" s="84">
        <f>HLOOKUP(M$38,Work!$F$63:$R$71,7)+HLOOKUP(M$38,Work!$F$63:$R$71,8)*HLOOKUP($E46,Sheet3!$E$38:$R$51,COLUMN()-4)</f>
        <v>0.34</v>
      </c>
      <c r="N46" s="84">
        <f>HLOOKUP(N$38,Work!$F$63:$R$71,7)+HLOOKUP(N$38,Work!$F$63:$R$71,8)*HLOOKUP($E46,Sheet3!$E$38:$R$51,COLUMN()-4)</f>
        <v>0.3720718257223589</v>
      </c>
      <c r="O46" s="84">
        <f>HLOOKUP(O$38,Work!$F$63:$R$71,7)+HLOOKUP(O$38,Work!$F$63:$R$71,8)*HLOOKUP($E46,Sheet3!$E$38:$R$51,COLUMN()-4)</f>
        <v>0.3720718257223589</v>
      </c>
      <c r="P46" s="84">
        <f>HLOOKUP(P$38,Work!$F$63:$R$71,7)+HLOOKUP(P$38,Work!$F$63:$R$71,8)*HLOOKUP($E46,Sheet3!$E$38:$R$51,COLUMN()-4)</f>
        <v>0.4407614483493078</v>
      </c>
      <c r="Q46" s="84">
        <f>HLOOKUP(Q$38,Work!$F$63:$R$71,7)+HLOOKUP(Q$38,Work!$F$63:$R$71,8)*HLOOKUP($E46,Sheet3!$E$38:$R$51,COLUMN()-4)</f>
        <v>0.43258995337380135</v>
      </c>
      <c r="R46" s="85">
        <f>HLOOKUP(R$38,Work!$F$63:$R$71,7)+HLOOKUP(R$38,Work!$F$63:$R$71,8)*HLOOKUP($E46,Sheet3!$E$38:$R$51,COLUMN()-4)</f>
        <v>0.5</v>
      </c>
      <c r="S46" s="92"/>
      <c r="T46" s="92"/>
      <c r="U46" s="92"/>
    </row>
    <row r="47" spans="1:21" ht="13.5">
      <c r="A47" s="94"/>
      <c r="B47" s="94"/>
      <c r="C47" s="94"/>
      <c r="D47" s="76"/>
      <c r="E47" s="74">
        <v>9</v>
      </c>
      <c r="F47" s="80">
        <f>HLOOKUP(F$38,Work!$F$63:$R$71,7)+HLOOKUP(F$38,Work!$F$63:$R$71,8)*HLOOKUP($E47,Sheet3!$E$38:$R$51,COLUMN()-4)</f>
        <v>0.1585401891252955</v>
      </c>
      <c r="G47" s="81">
        <f>HLOOKUP(G$38,Work!$F$63:$R$71,7)+HLOOKUP(G$38,Work!$F$63:$R$71,8)*HLOOKUP($E47,Sheet3!$E$38:$R$51,COLUMN()-4)</f>
        <v>0.1585401891252955</v>
      </c>
      <c r="H47" s="81">
        <f>HLOOKUP(H$38,Work!$F$63:$R$71,7)+HLOOKUP(H$38,Work!$F$63:$R$71,8)*HLOOKUP($E47,Sheet3!$E$38:$R$51,COLUMN()-4)</f>
        <v>0.15051395007342144</v>
      </c>
      <c r="I47" s="81">
        <f>HLOOKUP(I$38,Work!$F$63:$R$71,7)+HLOOKUP(I$38,Work!$F$63:$R$71,8)*HLOOKUP($E47,Sheet3!$E$38:$R$51,COLUMN()-4)</f>
        <v>0.21189427312775327</v>
      </c>
      <c r="J47" s="81">
        <f>HLOOKUP(J$38,Work!$F$63:$R$71,7)+HLOOKUP(J$38,Work!$F$63:$R$71,8)*HLOOKUP($E47,Sheet3!$E$38:$R$51,COLUMN()-4)</f>
        <v>0.19538729329852045</v>
      </c>
      <c r="K47" s="81">
        <f>HLOOKUP(K$38,Work!$F$63:$R$71,7)+HLOOKUP(K$38,Work!$F$63:$R$71,8)*HLOOKUP($E47,Sheet3!$E$38:$R$51,COLUMN()-4)</f>
        <v>0.28308823529411764</v>
      </c>
      <c r="L47" s="81">
        <f>HLOOKUP(L$38,Work!$F$63:$R$71,7)+HLOOKUP(L$38,Work!$F$63:$R$71,8)*HLOOKUP($E47,Sheet3!$E$38:$R$51,COLUMN()-4)</f>
        <v>0.26145689257722454</v>
      </c>
      <c r="M47" s="81">
        <f>HLOOKUP(M$38,Work!$F$63:$R$71,7)+HLOOKUP(M$38,Work!$F$63:$R$71,8)*HLOOKUP($E47,Sheet3!$E$38:$R$51,COLUMN()-4)</f>
        <v>0.3392124692370796</v>
      </c>
      <c r="N47" s="81">
        <f>HLOOKUP(N$38,Work!$F$63:$R$71,7)+HLOOKUP(N$38,Work!$F$63:$R$71,8)*HLOOKUP($E47,Sheet3!$E$38:$R$51,COLUMN()-4)</f>
        <v>0.37164750957854403</v>
      </c>
      <c r="O47" s="81">
        <f>HLOOKUP(O$38,Work!$F$63:$R$71,7)+HLOOKUP(O$38,Work!$F$63:$R$71,8)*HLOOKUP($E47,Sheet3!$E$38:$R$51,COLUMN()-4)</f>
        <v>0.37164750957854403</v>
      </c>
      <c r="P47" s="81">
        <f>HLOOKUP(P$38,Work!$F$63:$R$71,7)+HLOOKUP(P$38,Work!$F$63:$R$71,8)*HLOOKUP($E47,Sheet3!$E$38:$R$51,COLUMN()-4)</f>
        <v>0.4401945320715037</v>
      </c>
      <c r="Q47" s="81">
        <f>HLOOKUP(Q$38,Work!$F$63:$R$71,7)+HLOOKUP(Q$38,Work!$F$63:$R$71,8)*HLOOKUP($E47,Sheet3!$E$38:$R$51,COLUMN()-4)</f>
        <v>0.4322657952069717</v>
      </c>
      <c r="R47" s="82">
        <f>HLOOKUP(R$38,Work!$F$63:$R$71,7)+HLOOKUP(R$38,Work!$F$63:$R$71,8)*HLOOKUP($E47,Sheet3!$E$38:$R$51,COLUMN()-4)</f>
        <v>0.5</v>
      </c>
      <c r="S47" s="92"/>
      <c r="T47" s="92"/>
      <c r="U47" s="92"/>
    </row>
    <row r="48" spans="1:21" ht="13.5">
      <c r="A48" s="94"/>
      <c r="B48" s="94"/>
      <c r="C48" s="94"/>
      <c r="D48" s="76"/>
      <c r="E48" s="74" t="s">
        <v>2</v>
      </c>
      <c r="F48" s="80">
        <f>HLOOKUP(F$38,Work!$F$63:$R$71,7)+HLOOKUP(F$38,Work!$F$63:$R$71,8)*HLOOKUP($E48,Sheet3!$E$38:$R$51,COLUMN()-4)</f>
        <v>0.1585401891252955</v>
      </c>
      <c r="G48" s="81">
        <f>HLOOKUP(G$38,Work!$F$63:$R$71,7)+HLOOKUP(G$38,Work!$F$63:$R$71,8)*HLOOKUP($E48,Sheet3!$E$38:$R$51,COLUMN()-4)</f>
        <v>0.1585401891252955</v>
      </c>
      <c r="H48" s="81">
        <f>HLOOKUP(H$38,Work!$F$63:$R$71,7)+HLOOKUP(H$38,Work!$F$63:$R$71,8)*HLOOKUP($E48,Sheet3!$E$38:$R$51,COLUMN()-4)</f>
        <v>0.15051395007342144</v>
      </c>
      <c r="I48" s="81">
        <f>HLOOKUP(I$38,Work!$F$63:$R$71,7)+HLOOKUP(I$38,Work!$F$63:$R$71,8)*HLOOKUP($E48,Sheet3!$E$38:$R$51,COLUMN()-4)</f>
        <v>0.21189427312775327</v>
      </c>
      <c r="J48" s="81">
        <f>HLOOKUP(J$38,Work!$F$63:$R$71,7)+HLOOKUP(J$38,Work!$F$63:$R$71,8)*HLOOKUP($E48,Sheet3!$E$38:$R$51,COLUMN()-4)</f>
        <v>0.19538729329852045</v>
      </c>
      <c r="K48" s="81">
        <f>HLOOKUP(K$38,Work!$F$63:$R$71,7)+HLOOKUP(K$38,Work!$F$63:$R$71,8)*HLOOKUP($E48,Sheet3!$E$38:$R$51,COLUMN()-4)</f>
        <v>0.28308823529411764</v>
      </c>
      <c r="L48" s="81">
        <f>HLOOKUP(L$38,Work!$F$63:$R$71,7)+HLOOKUP(L$38,Work!$F$63:$R$71,8)*HLOOKUP($E48,Sheet3!$E$38:$R$51,COLUMN()-4)</f>
        <v>0.26145689257722454</v>
      </c>
      <c r="M48" s="81">
        <f>HLOOKUP(M$38,Work!$F$63:$R$71,7)+HLOOKUP(M$38,Work!$F$63:$R$71,8)*HLOOKUP($E48,Sheet3!$E$38:$R$51,COLUMN()-4)</f>
        <v>0.3392124692370796</v>
      </c>
      <c r="N48" s="81">
        <f>HLOOKUP(N$38,Work!$F$63:$R$71,7)+HLOOKUP(N$38,Work!$F$63:$R$71,8)*HLOOKUP($E48,Sheet3!$E$38:$R$51,COLUMN()-4)</f>
        <v>0.37164750957854403</v>
      </c>
      <c r="O48" s="81">
        <f>HLOOKUP(O$38,Work!$F$63:$R$71,7)+HLOOKUP(O$38,Work!$F$63:$R$71,8)*HLOOKUP($E48,Sheet3!$E$38:$R$51,COLUMN()-4)</f>
        <v>0.37164750957854403</v>
      </c>
      <c r="P48" s="81">
        <f>HLOOKUP(P$38,Work!$F$63:$R$71,7)+HLOOKUP(P$38,Work!$F$63:$R$71,8)*HLOOKUP($E48,Sheet3!$E$38:$R$51,COLUMN()-4)</f>
        <v>0.4401945320715037</v>
      </c>
      <c r="Q48" s="81">
        <f>HLOOKUP(Q$38,Work!$F$63:$R$71,7)+HLOOKUP(Q$38,Work!$F$63:$R$71,8)*HLOOKUP($E48,Sheet3!$E$38:$R$51,COLUMN()-4)</f>
        <v>0.4322657952069717</v>
      </c>
      <c r="R48" s="82">
        <f>HLOOKUP(R$38,Work!$F$63:$R$71,7)+HLOOKUP(R$38,Work!$F$63:$R$71,8)*HLOOKUP($E48,Sheet3!$E$38:$R$51,COLUMN()-4)</f>
        <v>0.5</v>
      </c>
      <c r="S48" s="92"/>
      <c r="T48" s="92"/>
      <c r="U48" s="92"/>
    </row>
    <row r="49" spans="1:21" ht="13.5">
      <c r="A49" s="94"/>
      <c r="B49" s="94"/>
      <c r="C49" s="94"/>
      <c r="D49" s="76"/>
      <c r="E49" s="74" t="s">
        <v>3</v>
      </c>
      <c r="F49" s="83">
        <f>HLOOKUP(F$38,Work!$F$63:$R$71,7)+HLOOKUP(F$38,Work!$F$63:$R$71,8)*HLOOKUP($E49,Sheet3!$E$38:$R$51,COLUMN()-4)</f>
        <v>0.17944444444444446</v>
      </c>
      <c r="G49" s="84">
        <f>HLOOKUP(G$38,Work!$F$63:$R$71,7)+HLOOKUP(G$38,Work!$F$63:$R$71,8)*HLOOKUP($E49,Sheet3!$E$38:$R$51,COLUMN()-4)</f>
        <v>0.17944444444444446</v>
      </c>
      <c r="H49" s="84">
        <f>HLOOKUP(H$38,Work!$F$63:$R$71,7)+HLOOKUP(H$38,Work!$F$63:$R$71,8)*HLOOKUP($E49,Sheet3!$E$38:$R$51,COLUMN()-4)</f>
        <v>0.17054263565891475</v>
      </c>
      <c r="I49" s="84">
        <f>HLOOKUP(I$38,Work!$F$63:$R$71,7)+HLOOKUP(I$38,Work!$F$63:$R$71,8)*HLOOKUP($E49,Sheet3!$E$38:$R$51,COLUMN()-4)</f>
        <v>0.2292358803986711</v>
      </c>
      <c r="J49" s="84">
        <f>HLOOKUP(J$38,Work!$F$63:$R$71,7)+HLOOKUP(J$38,Work!$F$63:$R$71,8)*HLOOKUP($E49,Sheet3!$E$38:$R$51,COLUMN()-4)</f>
        <v>0.21122112211221122</v>
      </c>
      <c r="K49" s="84">
        <f>HLOOKUP(K$38,Work!$F$63:$R$71,7)+HLOOKUP(K$38,Work!$F$63:$R$71,8)*HLOOKUP($E49,Sheet3!$E$38:$R$51,COLUMN()-4)</f>
        <v>0.296875</v>
      </c>
      <c r="L49" s="84">
        <f>HLOOKUP(L$38,Work!$F$63:$R$71,7)+HLOOKUP(L$38,Work!$F$63:$R$71,8)*HLOOKUP($E49,Sheet3!$E$38:$R$51,COLUMN()-4)</f>
        <v>0.270811003929975</v>
      </c>
      <c r="M49" s="84">
        <f>HLOOKUP(M$38,Work!$F$63:$R$71,7)+HLOOKUP(M$38,Work!$F$63:$R$71,8)*HLOOKUP($E49,Sheet3!$E$38:$R$51,COLUMN()-4)</f>
        <v>0.3466453674121406</v>
      </c>
      <c r="N49" s="84">
        <f>HLOOKUP(N$38,Work!$F$63:$R$71,7)+HLOOKUP(N$38,Work!$F$63:$R$71,8)*HLOOKUP($E49,Sheet3!$E$38:$R$51,COLUMN()-4)</f>
        <v>0.3762705923589204</v>
      </c>
      <c r="O49" s="84">
        <f>HLOOKUP(O$38,Work!$F$63:$R$71,7)+HLOOKUP(O$38,Work!$F$63:$R$71,8)*HLOOKUP($E49,Sheet3!$E$38:$R$51,COLUMN()-4)</f>
        <v>0.3762705923589204</v>
      </c>
      <c r="P49" s="84">
        <f>HLOOKUP(P$38,Work!$F$63:$R$71,7)+HLOOKUP(P$38,Work!$F$63:$R$71,8)*HLOOKUP($E49,Sheet3!$E$38:$R$51,COLUMN()-4)</f>
        <v>0.44270833333333337</v>
      </c>
      <c r="Q49" s="84">
        <f>HLOOKUP(Q$38,Work!$F$63:$R$71,7)+HLOOKUP(Q$38,Work!$F$63:$R$71,8)*HLOOKUP($E49,Sheet3!$E$38:$R$51,COLUMN()-4)</f>
        <v>0.4339736933194877</v>
      </c>
      <c r="R49" s="85">
        <f>HLOOKUP(R$38,Work!$F$63:$R$71,7)+HLOOKUP(R$38,Work!$F$63:$R$71,8)*HLOOKUP($E49,Sheet3!$E$38:$R$51,COLUMN()-4)</f>
        <v>0.5</v>
      </c>
      <c r="S49" s="92"/>
      <c r="T49" s="92"/>
      <c r="U49" s="92"/>
    </row>
    <row r="50" spans="1:21" ht="13.5">
      <c r="A50" s="94"/>
      <c r="B50" s="94"/>
      <c r="C50" s="94"/>
      <c r="D50" s="76"/>
      <c r="E50" s="74" t="s">
        <v>4</v>
      </c>
      <c r="F50" s="83">
        <f>HLOOKUP(F$38,Work!$F$63:$R$71,7)+HLOOKUP(F$38,Work!$F$63:$R$71,8)*HLOOKUP($E50,Sheet3!$E$38:$R$51,COLUMN()-4)</f>
        <v>0.17606209150326801</v>
      </c>
      <c r="G50" s="84">
        <f>HLOOKUP(G$38,Work!$F$63:$R$71,7)+HLOOKUP(G$38,Work!$F$63:$R$71,8)*HLOOKUP($E50,Sheet3!$E$38:$R$51,COLUMN()-4)</f>
        <v>0.17606209150326801</v>
      </c>
      <c r="H50" s="84">
        <f>HLOOKUP(H$38,Work!$F$63:$R$71,7)+HLOOKUP(H$38,Work!$F$63:$R$71,8)*HLOOKUP($E50,Sheet3!$E$38:$R$51,COLUMN()-4)</f>
        <v>0.16748166259168706</v>
      </c>
      <c r="I50" s="84">
        <f>HLOOKUP(I$38,Work!$F$63:$R$71,7)+HLOOKUP(I$38,Work!$F$63:$R$71,8)*HLOOKUP($E50,Sheet3!$E$38:$R$51,COLUMN()-4)</f>
        <v>0.22534637326813367</v>
      </c>
      <c r="J50" s="84">
        <f>HLOOKUP(J$38,Work!$F$63:$R$71,7)+HLOOKUP(J$38,Work!$F$63:$R$71,8)*HLOOKUP($E50,Sheet3!$E$38:$R$51,COLUMN()-4)</f>
        <v>0.208029197080292</v>
      </c>
      <c r="K50" s="84">
        <f>HLOOKUP(K$38,Work!$F$63:$R$71,7)+HLOOKUP(K$38,Work!$F$63:$R$71,8)*HLOOKUP($E50,Sheet3!$E$38:$R$51,COLUMN()-4)</f>
        <v>0.29308252427184467</v>
      </c>
      <c r="L50" s="84">
        <f>HLOOKUP(L$38,Work!$F$63:$R$71,7)+HLOOKUP(L$38,Work!$F$63:$R$71,8)*HLOOKUP($E50,Sheet3!$E$38:$R$51,COLUMN()-4)</f>
        <v>0.2690267833465924</v>
      </c>
      <c r="M50" s="84">
        <f>HLOOKUP(M$38,Work!$F$63:$R$71,7)+HLOOKUP(M$38,Work!$F$63:$R$71,8)*HLOOKUP($E50,Sheet3!$E$38:$R$51,COLUMN()-4)</f>
        <v>0.34481393507521774</v>
      </c>
      <c r="N50" s="84">
        <f>HLOOKUP(N$38,Work!$F$63:$R$71,7)+HLOOKUP(N$38,Work!$F$63:$R$71,8)*HLOOKUP($E50,Sheet3!$E$38:$R$51,COLUMN()-4)</f>
        <v>0.37516339869281046</v>
      </c>
      <c r="O50" s="84">
        <f>HLOOKUP(O$38,Work!$F$63:$R$71,7)+HLOOKUP(O$38,Work!$F$63:$R$71,8)*HLOOKUP($E50,Sheet3!$E$38:$R$51,COLUMN()-4)</f>
        <v>0.37516339869281046</v>
      </c>
      <c r="P50" s="84">
        <f>HLOOKUP(P$38,Work!$F$63:$R$71,7)+HLOOKUP(P$38,Work!$F$63:$R$71,8)*HLOOKUP($E50,Sheet3!$E$38:$R$51,COLUMN()-4)</f>
        <v>0.44197819314641745</v>
      </c>
      <c r="Q50" s="84">
        <f>HLOOKUP(Q$38,Work!$F$63:$R$71,7)+HLOOKUP(Q$38,Work!$F$63:$R$71,8)*HLOOKUP($E50,Sheet3!$E$38:$R$51,COLUMN()-4)</f>
        <v>0.4335016835016835</v>
      </c>
      <c r="R50" s="85">
        <f>HLOOKUP(R$38,Work!$F$63:$R$71,7)+HLOOKUP(R$38,Work!$F$63:$R$71,8)*HLOOKUP($E50,Sheet3!$E$38:$R$51,COLUMN()-4)</f>
        <v>0.5</v>
      </c>
      <c r="S50" s="92"/>
      <c r="T50" s="92"/>
      <c r="U50" s="92"/>
    </row>
    <row r="51" spans="1:21" ht="13.5">
      <c r="A51" s="94"/>
      <c r="B51" s="94"/>
      <c r="C51" s="94"/>
      <c r="D51" s="76"/>
      <c r="E51" s="74" t="s">
        <v>5</v>
      </c>
      <c r="F51" s="86">
        <f>HLOOKUP(F$38,Work!$F$63:$R$71,7)+HLOOKUP(F$38,Work!$F$63:$R$71,8)*HLOOKUP($E51,Sheet3!$E$38:$R$51,COLUMN()-4)</f>
        <v>0.19444444444444442</v>
      </c>
      <c r="G51" s="87">
        <f>HLOOKUP(G$38,Work!$F$63:$R$71,7)+HLOOKUP(G$38,Work!$F$63:$R$71,8)*HLOOKUP($E51,Sheet3!$E$38:$R$51,COLUMN()-4)</f>
        <v>0.19444444444444442</v>
      </c>
      <c r="H51" s="87">
        <f>HLOOKUP(H$38,Work!$F$63:$R$71,7)+HLOOKUP(H$38,Work!$F$63:$R$71,8)*HLOOKUP($E51,Sheet3!$E$38:$R$51,COLUMN()-4)</f>
        <v>0.18518518518518517</v>
      </c>
      <c r="I51" s="87">
        <f>HLOOKUP(I$38,Work!$F$63:$R$71,7)+HLOOKUP(I$38,Work!$F$63:$R$71,8)*HLOOKUP($E51,Sheet3!$E$38:$R$51,COLUMN()-4)</f>
        <v>0.2407407407407407</v>
      </c>
      <c r="J51" s="87">
        <f>HLOOKUP(J$38,Work!$F$63:$R$71,7)+HLOOKUP(J$38,Work!$F$63:$R$71,8)*HLOOKUP($E51,Sheet3!$E$38:$R$51,COLUMN()-4)</f>
        <v>0.2222222222222222</v>
      </c>
      <c r="K51" s="87">
        <f>HLOOKUP(K$38,Work!$F$63:$R$71,7)+HLOOKUP(K$38,Work!$F$63:$R$71,8)*HLOOKUP($E51,Sheet3!$E$38:$R$51,COLUMN()-4)</f>
        <v>0.3055555555555556</v>
      </c>
      <c r="L51" s="87">
        <f>HLOOKUP(L$38,Work!$F$63:$R$71,7)+HLOOKUP(L$38,Work!$F$63:$R$71,8)*HLOOKUP($E51,Sheet3!$E$38:$R$51,COLUMN()-4)</f>
        <v>0.2777777777777778</v>
      </c>
      <c r="M51" s="87">
        <f>HLOOKUP(M$38,Work!$F$63:$R$71,7)+HLOOKUP(M$38,Work!$F$63:$R$71,8)*HLOOKUP($E51,Sheet3!$E$38:$R$51,COLUMN()-4)</f>
        <v>0.35185185185185186</v>
      </c>
      <c r="N51" s="87">
        <f>HLOOKUP(N$38,Work!$F$63:$R$71,7)+HLOOKUP(N$38,Work!$F$63:$R$71,8)*HLOOKUP($E51,Sheet3!$E$38:$R$51,COLUMN()-4)</f>
        <v>0.3796296296296296</v>
      </c>
      <c r="O51" s="87">
        <f>HLOOKUP(O$38,Work!$F$63:$R$71,7)+HLOOKUP(O$38,Work!$F$63:$R$71,8)*HLOOKUP($E51,Sheet3!$E$38:$R$51,COLUMN()-4)</f>
        <v>0.3796296296296296</v>
      </c>
      <c r="P51" s="87">
        <f>HLOOKUP(P$38,Work!$F$63:$R$71,7)+HLOOKUP(P$38,Work!$F$63:$R$71,8)*HLOOKUP($E51,Sheet3!$E$38:$R$51,COLUMN()-4)</f>
        <v>0.4444444444444445</v>
      </c>
      <c r="Q51" s="87">
        <f>HLOOKUP(Q$38,Work!$F$63:$R$71,7)+HLOOKUP(Q$38,Work!$F$63:$R$71,8)*HLOOKUP($E51,Sheet3!$E$38:$R$51,COLUMN()-4)</f>
        <v>0.43518518518518523</v>
      </c>
      <c r="R51" s="88">
        <f>HLOOKUP(R$38,Work!$F$63:$R$71,7)+HLOOKUP(R$38,Work!$F$63:$R$71,8)*HLOOKUP($E51,Sheet3!$E$38:$R$51,COLUMN()-4)</f>
        <v>0.5</v>
      </c>
      <c r="S51" s="92"/>
      <c r="T51" s="92"/>
      <c r="U51" s="92"/>
    </row>
    <row r="52" spans="1:21" ht="12.75">
      <c r="A52" s="92"/>
      <c r="B52" s="92"/>
      <c r="C52" s="92"/>
      <c r="D52" s="93"/>
      <c r="E52" s="93"/>
      <c r="F52" s="93"/>
      <c r="G52" s="93"/>
      <c r="H52" s="93"/>
      <c r="I52" s="93"/>
      <c r="J52" s="93"/>
      <c r="K52" s="93"/>
      <c r="L52" s="93"/>
      <c r="M52" s="93"/>
      <c r="N52" s="93"/>
      <c r="O52" s="93"/>
      <c r="P52" s="93"/>
      <c r="Q52" s="93"/>
      <c r="R52" s="93"/>
      <c r="S52" s="92"/>
      <c r="T52" s="92"/>
      <c r="U52" s="92"/>
    </row>
  </sheetData>
  <sheetProtection selectLockedCells="1" selectUnlockedCells="1"/>
  <mergeCells count="10">
    <mergeCell ref="D2:R2"/>
    <mergeCell ref="F3:R3"/>
    <mergeCell ref="A4:C51"/>
    <mergeCell ref="D5:D17"/>
    <mergeCell ref="D19:R19"/>
    <mergeCell ref="F20:R20"/>
    <mergeCell ref="D22:D34"/>
    <mergeCell ref="D36:R36"/>
    <mergeCell ref="F37:R37"/>
    <mergeCell ref="D39:D51"/>
  </mergeCells>
  <printOptions horizontalCentered="1" verticalCentered="1"/>
  <pageMargins left="1" right="1" top="1" bottom="1" header="1" footer="1"/>
  <pageSetup cellComments="atEnd" horizontalDpi="300" verticalDpi="300" orientation="portrait" scale="67"/>
  <headerFooter alignWithMargins="0">
    <oddHeader>&amp;CTAB]</oddHeader>
    <oddFooter>&amp;CPage PAGE]</oddFooter>
  </headerFooter>
  <legacyDrawing r:id="rId2"/>
</worksheet>
</file>

<file path=xl/worksheets/sheet4.xml><?xml version="1.0" encoding="utf-8"?>
<worksheet xmlns="http://schemas.openxmlformats.org/spreadsheetml/2006/main" xmlns:r="http://schemas.openxmlformats.org/officeDocument/2006/relationships">
  <dimension ref="A1:U70"/>
  <sheetViews>
    <sheetView zoomScaleSheetLayoutView="10" workbookViewId="0" topLeftCell="A48">
      <selection activeCell="T62" sqref="T62"/>
    </sheetView>
  </sheetViews>
  <sheetFormatPr defaultColWidth="9.00390625" defaultRowHeight="12.75"/>
  <cols>
    <col min="1" max="3" width="3.00390625" style="6" customWidth="1"/>
    <col min="4" max="4" width="3.625" style="65" customWidth="1"/>
    <col min="5" max="5" width="7.375" style="65" customWidth="1"/>
    <col min="6" max="14" width="6.25390625" style="65" customWidth="1"/>
    <col min="15" max="15" width="7.75390625" style="65" customWidth="1"/>
    <col min="16" max="16" width="7.125" style="65" customWidth="1"/>
    <col min="17" max="17" width="7.00390625" style="65" customWidth="1"/>
    <col min="18" max="18" width="6.25390625" style="65" customWidth="1"/>
    <col min="19" max="21" width="9.125" style="6" customWidth="1"/>
  </cols>
  <sheetData>
    <row r="1" spans="1:21" ht="12.75">
      <c r="A1" s="95"/>
      <c r="B1" s="95"/>
      <c r="C1" s="95"/>
      <c r="D1" s="96"/>
      <c r="E1" s="96"/>
      <c r="F1" s="96"/>
      <c r="G1" s="96"/>
      <c r="H1" s="96"/>
      <c r="I1" s="96"/>
      <c r="J1" s="96"/>
      <c r="K1" s="96"/>
      <c r="L1" s="96"/>
      <c r="M1" s="96"/>
      <c r="N1" s="96"/>
      <c r="O1" s="96"/>
      <c r="P1" s="96"/>
      <c r="Q1" s="96"/>
      <c r="R1" s="96"/>
      <c r="S1" s="97"/>
      <c r="T1" s="97"/>
      <c r="U1" s="97"/>
    </row>
    <row r="2" spans="1:21" ht="20.25" customHeight="1">
      <c r="A2" s="98"/>
      <c r="B2" s="98"/>
      <c r="C2" s="98"/>
      <c r="D2" s="99" t="s">
        <v>38</v>
      </c>
      <c r="E2" s="99"/>
      <c r="F2" s="99"/>
      <c r="G2" s="99"/>
      <c r="H2" s="99"/>
      <c r="I2" s="99"/>
      <c r="J2" s="99"/>
      <c r="K2" s="99"/>
      <c r="L2" s="99"/>
      <c r="M2" s="99"/>
      <c r="N2" s="99"/>
      <c r="O2" s="99"/>
      <c r="P2" s="99"/>
      <c r="Q2" s="99"/>
      <c r="R2" s="99"/>
      <c r="S2" s="97"/>
      <c r="T2" s="97"/>
      <c r="U2" s="97"/>
    </row>
    <row r="3" spans="1:21" ht="15" customHeight="1">
      <c r="A3" s="98"/>
      <c r="B3" s="98"/>
      <c r="C3" s="98"/>
      <c r="F3" s="73" t="s">
        <v>29</v>
      </c>
      <c r="G3" s="73"/>
      <c r="H3" s="73"/>
      <c r="I3" s="73"/>
      <c r="J3" s="73"/>
      <c r="K3" s="73"/>
      <c r="L3" s="73"/>
      <c r="M3" s="73"/>
      <c r="N3" s="73"/>
      <c r="O3" s="73"/>
      <c r="P3" s="73"/>
      <c r="Q3" s="73"/>
      <c r="R3" s="73"/>
      <c r="S3" s="97"/>
      <c r="T3" s="97"/>
      <c r="U3" s="97"/>
    </row>
    <row r="4" spans="1:21" ht="12.75">
      <c r="A4" s="98"/>
      <c r="B4" s="98"/>
      <c r="C4" s="98"/>
      <c r="F4" s="74">
        <v>1</v>
      </c>
      <c r="G4" s="74">
        <v>2</v>
      </c>
      <c r="H4" s="74">
        <v>3</v>
      </c>
      <c r="I4" s="74">
        <v>4</v>
      </c>
      <c r="J4" s="74">
        <v>5</v>
      </c>
      <c r="K4" s="74">
        <v>6</v>
      </c>
      <c r="L4" s="74">
        <v>7</v>
      </c>
      <c r="M4" s="74">
        <v>8</v>
      </c>
      <c r="N4" s="74">
        <v>9</v>
      </c>
      <c r="O4" s="74" t="s">
        <v>2</v>
      </c>
      <c r="P4" s="74" t="s">
        <v>3</v>
      </c>
      <c r="Q4" s="74" t="s">
        <v>4</v>
      </c>
      <c r="R4" s="74" t="s">
        <v>5</v>
      </c>
      <c r="S4" s="97"/>
      <c r="T4" s="97"/>
      <c r="U4" s="97"/>
    </row>
    <row r="5" spans="1:21" ht="13.5" customHeight="1">
      <c r="A5" s="98"/>
      <c r="B5" s="98"/>
      <c r="C5" s="98"/>
      <c r="D5" s="76" t="s">
        <v>31</v>
      </c>
      <c r="E5" s="74">
        <v>1</v>
      </c>
      <c r="F5" s="77">
        <f>Sheet3!F5+Sheet3!F39</f>
        <v>0.45</v>
      </c>
      <c r="G5" s="78">
        <f>Sheet3!G5+Sheet3!G39</f>
        <v>0.45</v>
      </c>
      <c r="H5" s="78">
        <f>Sheet3!H5+Sheet3!H39</f>
        <v>0.4677419354838709</v>
      </c>
      <c r="I5" s="78">
        <f>Sheet3!I5+Sheet3!I39</f>
        <v>0.564516129032258</v>
      </c>
      <c r="J5" s="78">
        <f>Sheet3!J5+Sheet3!J39</f>
        <v>0.5909090909090908</v>
      </c>
      <c r="K5" s="78">
        <f>Sheet3!K5+Sheet3!K39</f>
        <v>0.6911764705882353</v>
      </c>
      <c r="L5" s="78">
        <f>Sheet3!L5+Sheet3!L39</f>
        <v>0.7439024390243902</v>
      </c>
      <c r="M5" s="78">
        <f>Sheet3!M5+Sheet3!M39</f>
        <v>0.8255813953488372</v>
      </c>
      <c r="N5" s="78">
        <f>Sheet3!N5+Sheet3!N39</f>
        <v>0.8723404255319149</v>
      </c>
      <c r="O5" s="78">
        <f>Sheet3!O5+Sheet3!O39</f>
        <v>0.8723404255319149</v>
      </c>
      <c r="P5" s="78">
        <f>Sheet3!P5+Sheet3!P39</f>
        <v>0.9400000000000001</v>
      </c>
      <c r="Q5" s="78">
        <f>Sheet3!Q5+Sheet3!Q39</f>
        <v>0.9411764705882354</v>
      </c>
      <c r="R5" s="79">
        <f>Sheet3!R5+Sheet3!R39</f>
        <v>1</v>
      </c>
      <c r="S5" s="97"/>
      <c r="T5" s="97"/>
      <c r="U5" s="97"/>
    </row>
    <row r="6" spans="1:21" ht="12.75">
      <c r="A6" s="100" t="s">
        <v>39</v>
      </c>
      <c r="B6" s="100"/>
      <c r="C6" s="100"/>
      <c r="D6" s="76"/>
      <c r="E6" s="74">
        <v>2</v>
      </c>
      <c r="F6" s="80">
        <f>Sheet3!F6+Sheet3!F40</f>
        <v>0.45</v>
      </c>
      <c r="G6" s="81">
        <f>Sheet3!G6+Sheet3!G40</f>
        <v>0.45</v>
      </c>
      <c r="H6" s="81">
        <f>Sheet3!H6+Sheet3!H40</f>
        <v>0.4677419354838709</v>
      </c>
      <c r="I6" s="81">
        <f>Sheet3!I6+Sheet3!I40</f>
        <v>0.564516129032258</v>
      </c>
      <c r="J6" s="81">
        <f>Sheet3!J6+Sheet3!J40</f>
        <v>0.5909090909090908</v>
      </c>
      <c r="K6" s="81">
        <f>Sheet3!K6+Sheet3!K40</f>
        <v>0.6911764705882353</v>
      </c>
      <c r="L6" s="81">
        <f>Sheet3!L6+Sheet3!L40</f>
        <v>0.7439024390243902</v>
      </c>
      <c r="M6" s="81">
        <f>Sheet3!M6+Sheet3!M40</f>
        <v>0.8255813953488372</v>
      </c>
      <c r="N6" s="81">
        <f>Sheet3!N6+Sheet3!N40</f>
        <v>0.8723404255319149</v>
      </c>
      <c r="O6" s="81">
        <f>Sheet3!O6+Sheet3!O40</f>
        <v>0.8723404255319149</v>
      </c>
      <c r="P6" s="81">
        <f>Sheet3!P6+Sheet3!P40</f>
        <v>0.9400000000000001</v>
      </c>
      <c r="Q6" s="81">
        <f>Sheet3!Q6+Sheet3!Q40</f>
        <v>0.9411764705882354</v>
      </c>
      <c r="R6" s="82">
        <f>Sheet3!R6+Sheet3!R40</f>
        <v>1</v>
      </c>
      <c r="S6" s="97"/>
      <c r="T6" s="97"/>
      <c r="U6" s="97"/>
    </row>
    <row r="7" spans="1:21" ht="12.75">
      <c r="A7" s="100"/>
      <c r="B7" s="100"/>
      <c r="C7" s="100"/>
      <c r="D7" s="76"/>
      <c r="E7" s="74">
        <v>3</v>
      </c>
      <c r="F7" s="83">
        <f>Sheet3!F7+Sheet3!F41</f>
        <v>0.4354838709677419</v>
      </c>
      <c r="G7" s="84">
        <f>Sheet3!G7+Sheet3!G41</f>
        <v>0.4354838709677419</v>
      </c>
      <c r="H7" s="84">
        <f>Sheet3!H7+Sheet3!H41</f>
        <v>0.45371577574967403</v>
      </c>
      <c r="I7" s="84">
        <f>Sheet3!I7+Sheet3!I41</f>
        <v>0.5475880052151239</v>
      </c>
      <c r="J7" s="84">
        <f>Sheet3!J7+Sheet3!J41</f>
        <v>0.5756457564575646</v>
      </c>
      <c r="K7" s="84">
        <f>Sheet3!K7+Sheet3!K41</f>
        <v>0.6746411483253589</v>
      </c>
      <c r="L7" s="84">
        <f>Sheet3!L7+Sheet3!L41</f>
        <v>0.7342026078234705</v>
      </c>
      <c r="M7" s="84">
        <f>Sheet3!M7+Sheet3!M41</f>
        <v>0.8168744007670183</v>
      </c>
      <c r="N7" s="84">
        <f>Sheet3!N7+Sheet3!N41</f>
        <v>0.8669603524229075</v>
      </c>
      <c r="O7" s="84">
        <f>Sheet3!O7+Sheet3!O41</f>
        <v>0.8669603524229075</v>
      </c>
      <c r="P7" s="84">
        <f>Sheet3!P7+Sheet3!P41</f>
        <v>0.9368770764119603</v>
      </c>
      <c r="Q7" s="84">
        <f>Sheet3!Q7+Sheet3!Q41</f>
        <v>0.9388753056234718</v>
      </c>
      <c r="R7" s="85">
        <f>Sheet3!R7+Sheet3!R41</f>
        <v>1</v>
      </c>
      <c r="S7" s="97"/>
      <c r="T7" s="97"/>
      <c r="U7" s="97"/>
    </row>
    <row r="8" spans="1:21" ht="13.5">
      <c r="A8" s="100"/>
      <c r="B8" s="100"/>
      <c r="C8" s="100"/>
      <c r="D8" s="76"/>
      <c r="E8" s="74">
        <v>4</v>
      </c>
      <c r="F8" s="83">
        <f>Sheet3!F8+Sheet3!F42</f>
        <v>0.43548387096774177</v>
      </c>
      <c r="G8" s="84">
        <f>Sheet3!G8+Sheet3!G42</f>
        <v>0.43548387096774177</v>
      </c>
      <c r="H8" s="84">
        <f>Sheet3!H8+Sheet3!H42</f>
        <v>0.45371577574967403</v>
      </c>
      <c r="I8" s="84">
        <f>Sheet3!I8+Sheet3!I42</f>
        <v>0.5475880052151239</v>
      </c>
      <c r="J8" s="84">
        <f>Sheet3!J8+Sheet3!J42</f>
        <v>0.5756457564575646</v>
      </c>
      <c r="K8" s="84">
        <f>Sheet3!K8+Sheet3!K42</f>
        <v>0.6746411483253589</v>
      </c>
      <c r="L8" s="84">
        <f>Sheet3!L8+Sheet3!L42</f>
        <v>0.7342026078234705</v>
      </c>
      <c r="M8" s="84">
        <f>Sheet3!M8+Sheet3!M42</f>
        <v>0.8168744007670182</v>
      </c>
      <c r="N8" s="84">
        <f>Sheet3!N8+Sheet3!N42</f>
        <v>0.8669603524229075</v>
      </c>
      <c r="O8" s="84">
        <f>Sheet3!O8+Sheet3!O42</f>
        <v>0.8669603524229075</v>
      </c>
      <c r="P8" s="84">
        <f>Sheet3!P8+Sheet3!P42</f>
        <v>0.93687707641196</v>
      </c>
      <c r="Q8" s="84">
        <f>Sheet3!Q8+Sheet3!Q42</f>
        <v>0.9388753056234719</v>
      </c>
      <c r="R8" s="85">
        <f>Sheet3!R8+Sheet3!R42</f>
        <v>1</v>
      </c>
      <c r="S8" s="97"/>
      <c r="T8" s="97"/>
      <c r="U8" s="97"/>
    </row>
    <row r="9" spans="1:21" ht="13.5">
      <c r="A9" s="100"/>
      <c r="B9" s="100"/>
      <c r="C9" s="100"/>
      <c r="D9" s="76"/>
      <c r="E9" s="74">
        <v>5</v>
      </c>
      <c r="F9" s="80">
        <f>Sheet3!F9+Sheet3!F43</f>
        <v>0.40909090909090906</v>
      </c>
      <c r="G9" s="81">
        <f>Sheet3!G9+Sheet3!G43</f>
        <v>0.40909090909090906</v>
      </c>
      <c r="H9" s="81">
        <f>Sheet3!H9+Sheet3!H43</f>
        <v>0.42804428044280435</v>
      </c>
      <c r="I9" s="81">
        <f>Sheet3!I9+Sheet3!I43</f>
        <v>0.5166051660516604</v>
      </c>
      <c r="J9" s="81">
        <f>Sheet3!J9+Sheet3!J43</f>
        <v>0.5473684210526317</v>
      </c>
      <c r="K9" s="81">
        <f>Sheet3!K9+Sheet3!K43</f>
        <v>0.6438356164383563</v>
      </c>
      <c r="L9" s="81">
        <f>Sheet3!L9+Sheet3!L43</f>
        <v>0.7155425219941349</v>
      </c>
      <c r="M9" s="81">
        <f>Sheet3!M9+Sheet3!M43</f>
        <v>0.7999999999999999</v>
      </c>
      <c r="N9" s="81">
        <f>Sheet3!N9+Sheet3!N43</f>
        <v>0.8563968668407311</v>
      </c>
      <c r="O9" s="81">
        <f>Sheet3!O9+Sheet3!O43</f>
        <v>0.8563968668407311</v>
      </c>
      <c r="P9" s="81">
        <f>Sheet3!P9+Sheet3!P43</f>
        <v>0.9306930693069306</v>
      </c>
      <c r="Q9" s="81">
        <f>Sheet3!Q9+Sheet3!Q43</f>
        <v>0.9343065693430659</v>
      </c>
      <c r="R9" s="82">
        <f>Sheet3!R9+Sheet3!R43</f>
        <v>1</v>
      </c>
      <c r="S9" s="97"/>
      <c r="T9" s="97"/>
      <c r="U9" s="97"/>
    </row>
    <row r="10" spans="1:21" ht="13.5">
      <c r="A10" s="100"/>
      <c r="B10" s="100"/>
      <c r="C10" s="100"/>
      <c r="D10" s="76"/>
      <c r="E10" s="74">
        <v>6</v>
      </c>
      <c r="F10" s="80">
        <f>Sheet3!F10+Sheet3!F44</f>
        <v>0.39705882352941174</v>
      </c>
      <c r="G10" s="81">
        <f>Sheet3!G10+Sheet3!G44</f>
        <v>0.39705882352941174</v>
      </c>
      <c r="H10" s="81">
        <f>Sheet3!H10+Sheet3!H44</f>
        <v>0.41626794258373206</v>
      </c>
      <c r="I10" s="81">
        <f>Sheet3!I10+Sheet3!I44</f>
        <v>0.5023923444976076</v>
      </c>
      <c r="J10" s="81">
        <f>Sheet3!J10+Sheet3!J44</f>
        <v>0.5342465753424658</v>
      </c>
      <c r="K10" s="81">
        <f>Sheet3!K10+Sheet3!K44</f>
        <v>0.6294642857142858</v>
      </c>
      <c r="L10" s="81">
        <f>Sheet3!L10+Sheet3!L44</f>
        <v>0.7065637065637066</v>
      </c>
      <c r="M10" s="81">
        <f>Sheet3!M10+Sheet3!M44</f>
        <v>0.79182156133829</v>
      </c>
      <c r="N10" s="81">
        <f>Sheet3!N10+Sheet3!N44</f>
        <v>0.8512110726643599</v>
      </c>
      <c r="O10" s="81">
        <f>Sheet3!O10+Sheet3!O44</f>
        <v>0.8512110726643599</v>
      </c>
      <c r="P10" s="81">
        <f>Sheet3!P10+Sheet3!P44</f>
        <v>0.9276315789473686</v>
      </c>
      <c r="Q10" s="81">
        <f>Sheet3!Q10+Sheet3!Q44</f>
        <v>0.9320388349514563</v>
      </c>
      <c r="R10" s="82">
        <f>Sheet3!R10+Sheet3!R44</f>
        <v>1</v>
      </c>
      <c r="S10" s="97"/>
      <c r="T10" s="97"/>
      <c r="U10" s="97"/>
    </row>
    <row r="11" spans="1:21" ht="13.5">
      <c r="A11" s="100"/>
      <c r="B11" s="100"/>
      <c r="C11" s="100"/>
      <c r="D11" s="76"/>
      <c r="E11" s="74">
        <v>7</v>
      </c>
      <c r="F11" s="83">
        <f>Sheet3!F11+Sheet3!F45</f>
        <v>0.3292682926829268</v>
      </c>
      <c r="G11" s="84">
        <f>Sheet3!G11+Sheet3!G45</f>
        <v>0.3292682926829268</v>
      </c>
      <c r="H11" s="84">
        <f>Sheet3!H11+Sheet3!H45</f>
        <v>0.34904714142427284</v>
      </c>
      <c r="I11" s="84">
        <f>Sheet3!I11+Sheet3!I45</f>
        <v>0.42126379137412234</v>
      </c>
      <c r="J11" s="84">
        <f>Sheet3!J11+Sheet3!J45</f>
        <v>0.4574780058651026</v>
      </c>
      <c r="K11" s="84">
        <f>Sheet3!K11+Sheet3!K45</f>
        <v>0.5444015444015444</v>
      </c>
      <c r="L11" s="84">
        <f>Sheet3!L11+Sheet3!L45</f>
        <v>0.6495119787045254</v>
      </c>
      <c r="M11" s="84">
        <f>Sheet3!M11+Sheet3!M45</f>
        <v>0.7389418907198612</v>
      </c>
      <c r="N11" s="84">
        <f>Sheet3!N11+Sheet3!N45</f>
        <v>0.816597510373444</v>
      </c>
      <c r="O11" s="84">
        <f>Sheet3!O11+Sheet3!O45</f>
        <v>0.816597510373444</v>
      </c>
      <c r="P11" s="84">
        <f>Sheet3!P11+Sheet3!P45</f>
        <v>0.9067524115755627</v>
      </c>
      <c r="Q11" s="84">
        <f>Sheet3!Q11+Sheet3!Q45</f>
        <v>0.9164677804295943</v>
      </c>
      <c r="R11" s="85">
        <f>Sheet3!R11+Sheet3!R45</f>
        <v>1</v>
      </c>
      <c r="S11" s="97"/>
      <c r="T11" s="97"/>
      <c r="U11" s="97"/>
    </row>
    <row r="12" spans="1:21" ht="13.5">
      <c r="A12" s="100"/>
      <c r="B12" s="100"/>
      <c r="C12" s="100"/>
      <c r="D12" s="76"/>
      <c r="E12" s="74">
        <v>8</v>
      </c>
      <c r="F12" s="83">
        <f>Sheet3!F12+Sheet3!F46</f>
        <v>0.31395348837209297</v>
      </c>
      <c r="G12" s="84">
        <f>Sheet3!G12+Sheet3!G46</f>
        <v>0.31395348837209297</v>
      </c>
      <c r="H12" s="84">
        <f>Sheet3!H12+Sheet3!H46</f>
        <v>0.33365292425695114</v>
      </c>
      <c r="I12" s="84">
        <f>Sheet3!I12+Sheet3!I46</f>
        <v>0.40268456375838924</v>
      </c>
      <c r="J12" s="84">
        <f>Sheet3!J12+Sheet3!J46</f>
        <v>0.43943661971830983</v>
      </c>
      <c r="K12" s="84">
        <f>Sheet3!K12+Sheet3!K46</f>
        <v>0.5241635687732343</v>
      </c>
      <c r="L12" s="84">
        <f>Sheet3!L12+Sheet3!L46</f>
        <v>0.6348655680832611</v>
      </c>
      <c r="M12" s="84">
        <f>Sheet3!M12+Sheet3!M46</f>
        <v>0.7251063829787234</v>
      </c>
      <c r="N12" s="84">
        <f>Sheet3!N12+Sheet3!N46</f>
        <v>0.8072190319934371</v>
      </c>
      <c r="O12" s="84">
        <f>Sheet3!O12+Sheet3!O46</f>
        <v>0.8072190319934371</v>
      </c>
      <c r="P12" s="84">
        <f>Sheet3!P12+Sheet3!P46</f>
        <v>0.9009584664536742</v>
      </c>
      <c r="Q12" s="84">
        <f>Sheet3!Q12+Sheet3!Q46</f>
        <v>0.9121140142517816</v>
      </c>
      <c r="R12" s="85">
        <f>Sheet3!R12+Sheet3!R46</f>
        <v>1</v>
      </c>
      <c r="S12" s="97"/>
      <c r="T12" s="97"/>
      <c r="U12" s="97"/>
    </row>
    <row r="13" spans="1:21" ht="13.5">
      <c r="A13" s="100"/>
      <c r="B13" s="100"/>
      <c r="C13" s="100"/>
      <c r="D13" s="76"/>
      <c r="E13" s="74">
        <v>9</v>
      </c>
      <c r="F13" s="80">
        <f>Sheet3!F13+Sheet3!F47</f>
        <v>0.2872340425531915</v>
      </c>
      <c r="G13" s="81">
        <f>Sheet3!G13+Sheet3!G47</f>
        <v>0.2872340425531915</v>
      </c>
      <c r="H13" s="81">
        <f>Sheet3!H13+Sheet3!H47</f>
        <v>0.3066079295154185</v>
      </c>
      <c r="I13" s="81">
        <f>Sheet3!I13+Sheet3!I47</f>
        <v>0.3700440528634361</v>
      </c>
      <c r="J13" s="81">
        <f>Sheet3!J13+Sheet3!J47</f>
        <v>0.40731070496083555</v>
      </c>
      <c r="K13" s="81">
        <f>Sheet3!K13+Sheet3!K47</f>
        <v>0.4878892733564014</v>
      </c>
      <c r="L13" s="81">
        <f>Sheet3!L13+Sheet3!L47</f>
        <v>0.6074688796680499</v>
      </c>
      <c r="M13" s="81">
        <f>Sheet3!M13+Sheet3!M47</f>
        <v>0.6989335520918786</v>
      </c>
      <c r="N13" s="81">
        <f>Sheet3!N13+Sheet3!N47</f>
        <v>0.7890938251804329</v>
      </c>
      <c r="O13" s="81">
        <f>Sheet3!O13+Sheet3!O47</f>
        <v>0.7890938251804329</v>
      </c>
      <c r="P13" s="81">
        <f>Sheet3!P13+Sheet3!P47</f>
        <v>0.889589905362776</v>
      </c>
      <c r="Q13" s="81">
        <f>Sheet3!Q13+Sheet3!Q47</f>
        <v>0.9035294117647059</v>
      </c>
      <c r="R13" s="82">
        <f>Sheet3!R13+Sheet3!R47</f>
        <v>1</v>
      </c>
      <c r="S13" s="97"/>
      <c r="T13" s="97"/>
      <c r="U13" s="97"/>
    </row>
    <row r="14" spans="1:21" ht="13.5">
      <c r="A14" s="100"/>
      <c r="B14" s="100"/>
      <c r="C14" s="100"/>
      <c r="D14" s="76"/>
      <c r="E14" s="74" t="s">
        <v>2</v>
      </c>
      <c r="F14" s="80">
        <f>Sheet3!F14+Sheet3!F48</f>
        <v>0.2872340425531915</v>
      </c>
      <c r="G14" s="81">
        <f>Sheet3!G14+Sheet3!G48</f>
        <v>0.2872340425531915</v>
      </c>
      <c r="H14" s="81">
        <f>Sheet3!H14+Sheet3!H48</f>
        <v>0.3066079295154185</v>
      </c>
      <c r="I14" s="81">
        <f>Sheet3!I14+Sheet3!I48</f>
        <v>0.3700440528634361</v>
      </c>
      <c r="J14" s="81">
        <f>Sheet3!J14+Sheet3!J48</f>
        <v>0.40731070496083555</v>
      </c>
      <c r="K14" s="81">
        <f>Sheet3!K14+Sheet3!K48</f>
        <v>0.4878892733564014</v>
      </c>
      <c r="L14" s="81">
        <f>Sheet3!L14+Sheet3!L48</f>
        <v>0.6074688796680499</v>
      </c>
      <c r="M14" s="81">
        <f>Sheet3!M14+Sheet3!M48</f>
        <v>0.6989335520918786</v>
      </c>
      <c r="N14" s="81">
        <f>Sheet3!N14+Sheet3!N48</f>
        <v>0.7890938251804329</v>
      </c>
      <c r="O14" s="81">
        <f>Sheet3!O14+Sheet3!O48</f>
        <v>0.7890938251804329</v>
      </c>
      <c r="P14" s="81">
        <f>Sheet3!P14+Sheet3!P48</f>
        <v>0.889589905362776</v>
      </c>
      <c r="Q14" s="81">
        <f>Sheet3!Q14+Sheet3!Q48</f>
        <v>0.9035294117647059</v>
      </c>
      <c r="R14" s="82">
        <f>Sheet3!R14+Sheet3!R48</f>
        <v>1</v>
      </c>
      <c r="S14" s="97"/>
      <c r="T14" s="97"/>
      <c r="U14" s="97"/>
    </row>
    <row r="15" spans="1:21" ht="13.5">
      <c r="A15" s="100"/>
      <c r="B15" s="100"/>
      <c r="C15" s="100"/>
      <c r="D15" s="76"/>
      <c r="E15" s="74" t="s">
        <v>3</v>
      </c>
      <c r="F15" s="83">
        <f>Sheet3!F15+Sheet3!F49</f>
        <v>0.27</v>
      </c>
      <c r="G15" s="84">
        <f>Sheet3!G15+Sheet3!G49</f>
        <v>0.27</v>
      </c>
      <c r="H15" s="84">
        <f>Sheet3!H15+Sheet3!H49</f>
        <v>0.2890365448504983</v>
      </c>
      <c r="I15" s="84">
        <f>Sheet3!I15+Sheet3!I49</f>
        <v>0.3488372093023256</v>
      </c>
      <c r="J15" s="84">
        <f>Sheet3!J15+Sheet3!J49</f>
        <v>0.38613861386138615</v>
      </c>
      <c r="K15" s="84">
        <f>Sheet3!K15+Sheet3!K49</f>
        <v>0.4638157894736843</v>
      </c>
      <c r="L15" s="84">
        <f>Sheet3!L15+Sheet3!L49</f>
        <v>0.5884244372990354</v>
      </c>
      <c r="M15" s="84">
        <f>Sheet3!M15+Sheet3!M49</f>
        <v>0.6805111821086263</v>
      </c>
      <c r="N15" s="84">
        <f>Sheet3!N15+Sheet3!N49</f>
        <v>0.77602523659306</v>
      </c>
      <c r="O15" s="84">
        <f>Sheet3!O15+Sheet3!O49</f>
        <v>0.77602523659306</v>
      </c>
      <c r="P15" s="84">
        <f>Sheet3!P15+Sheet3!P49</f>
        <v>0.8812500000000001</v>
      </c>
      <c r="Q15" s="84">
        <f>Sheet3!Q15+Sheet3!Q49</f>
        <v>0.8971962616822431</v>
      </c>
      <c r="R15" s="85">
        <f>Sheet3!R15+Sheet3!R49</f>
        <v>1</v>
      </c>
      <c r="S15" s="97"/>
      <c r="T15" s="97"/>
      <c r="U15" s="97"/>
    </row>
    <row r="16" spans="1:21" ht="13.5">
      <c r="A16" s="100"/>
      <c r="B16" s="100"/>
      <c r="C16" s="100"/>
      <c r="D16" s="76"/>
      <c r="E16" s="74" t="s">
        <v>4</v>
      </c>
      <c r="F16" s="83">
        <f>Sheet3!F16+Sheet3!F50</f>
        <v>0.2647058823529412</v>
      </c>
      <c r="G16" s="84">
        <f>Sheet3!G16+Sheet3!G50</f>
        <v>0.2647058823529412</v>
      </c>
      <c r="H16" s="84">
        <f>Sheet3!H16+Sheet3!H50</f>
        <v>0.28361858190709044</v>
      </c>
      <c r="I16" s="84">
        <f>Sheet3!I16+Sheet3!I50</f>
        <v>0.3422982885085575</v>
      </c>
      <c r="J16" s="84">
        <f>Sheet3!J16+Sheet3!J50</f>
        <v>0.37956204379562053</v>
      </c>
      <c r="K16" s="84">
        <f>Sheet3!K16+Sheet3!K50</f>
        <v>0.4563106796116505</v>
      </c>
      <c r="L16" s="84">
        <f>Sheet3!L16+Sheet3!L50</f>
        <v>0.5823389021479713</v>
      </c>
      <c r="M16" s="84">
        <f>Sheet3!M16+Sheet3!M50</f>
        <v>0.6745843230403801</v>
      </c>
      <c r="N16" s="84">
        <f>Sheet3!N16+Sheet3!N50</f>
        <v>0.7717647058823529</v>
      </c>
      <c r="O16" s="84">
        <f>Sheet3!O16+Sheet3!O50</f>
        <v>0.7717647058823529</v>
      </c>
      <c r="P16" s="84">
        <f>Sheet3!P16+Sheet3!P50</f>
        <v>0.8785046728971964</v>
      </c>
      <c r="Q16" s="84">
        <f>Sheet3!Q16+Sheet3!Q50</f>
        <v>0.8951048951048952</v>
      </c>
      <c r="R16" s="85">
        <f>Sheet3!R16+Sheet3!R50</f>
        <v>1</v>
      </c>
      <c r="S16" s="97"/>
      <c r="T16" s="97"/>
      <c r="U16" s="97"/>
    </row>
    <row r="17" spans="1:21" ht="13.5">
      <c r="A17" s="100"/>
      <c r="B17" s="100"/>
      <c r="C17" s="100"/>
      <c r="D17" s="76"/>
      <c r="E17" s="74" t="s">
        <v>5</v>
      </c>
      <c r="F17" s="86">
        <f>Sheet3!F17+Sheet3!F51</f>
        <v>0.25</v>
      </c>
      <c r="G17" s="87">
        <f>Sheet3!G17+Sheet3!G51</f>
        <v>0.25</v>
      </c>
      <c r="H17" s="87">
        <f>Sheet3!H17+Sheet3!H51</f>
        <v>0.2685185185185185</v>
      </c>
      <c r="I17" s="87">
        <f>Sheet3!I17+Sheet3!I51</f>
        <v>0.32407407407407407</v>
      </c>
      <c r="J17" s="87">
        <f>Sheet3!J17+Sheet3!J51</f>
        <v>0.3611111111111111</v>
      </c>
      <c r="K17" s="87">
        <f>Sheet3!K17+Sheet3!K51</f>
        <v>0.4351851851851852</v>
      </c>
      <c r="L17" s="87">
        <f>Sheet3!L17+Sheet3!L51</f>
        <v>0.5648148148148149</v>
      </c>
      <c r="M17" s="87">
        <f>Sheet3!M17+Sheet3!M51</f>
        <v>0.6574074074074074</v>
      </c>
      <c r="N17" s="87">
        <f>Sheet3!N17+Sheet3!N51</f>
        <v>0.7592592592592593</v>
      </c>
      <c r="O17" s="87">
        <f>Sheet3!O17+Sheet3!O51</f>
        <v>0.7592592592592593</v>
      </c>
      <c r="P17" s="87">
        <f>Sheet3!P17+Sheet3!P51</f>
        <v>0.8703703703703705</v>
      </c>
      <c r="Q17" s="87">
        <f>Sheet3!Q17+Sheet3!Q51</f>
        <v>0.888888888888889</v>
      </c>
      <c r="R17" s="88">
        <f>Sheet3!R17+Sheet3!R51</f>
        <v>1</v>
      </c>
      <c r="S17" s="97"/>
      <c r="T17" s="97"/>
      <c r="U17" s="97"/>
    </row>
    <row r="18" spans="1:21" ht="12.75">
      <c r="A18" s="100"/>
      <c r="B18" s="100"/>
      <c r="C18" s="100"/>
      <c r="D18" s="101"/>
      <c r="E18" s="102"/>
      <c r="F18" s="103"/>
      <c r="G18" s="103"/>
      <c r="H18" s="103"/>
      <c r="I18" s="103"/>
      <c r="J18" s="103"/>
      <c r="K18" s="103"/>
      <c r="L18" s="103"/>
      <c r="M18" s="103"/>
      <c r="N18" s="103"/>
      <c r="O18" s="103"/>
      <c r="P18" s="103"/>
      <c r="Q18" s="103"/>
      <c r="R18" s="103"/>
      <c r="S18" s="97"/>
      <c r="T18" s="97"/>
      <c r="U18" s="97"/>
    </row>
    <row r="19" spans="1:21" ht="30" customHeight="1">
      <c r="A19" s="100"/>
      <c r="B19" s="100"/>
      <c r="C19" s="100"/>
      <c r="D19" s="99" t="s">
        <v>40</v>
      </c>
      <c r="E19" s="99"/>
      <c r="F19" s="99"/>
      <c r="G19" s="99"/>
      <c r="H19" s="99"/>
      <c r="I19" s="99"/>
      <c r="J19" s="99"/>
      <c r="K19" s="99"/>
      <c r="L19" s="99"/>
      <c r="M19" s="99"/>
      <c r="N19" s="99"/>
      <c r="O19" s="99"/>
      <c r="P19" s="99"/>
      <c r="Q19" s="99"/>
      <c r="R19" s="99"/>
      <c r="S19" s="97"/>
      <c r="T19" s="97"/>
      <c r="U19" s="97"/>
    </row>
    <row r="20" spans="1:21" ht="18.75" customHeight="1">
      <c r="A20" s="100"/>
      <c r="B20" s="100"/>
      <c r="C20" s="100"/>
      <c r="F20" s="73" t="s">
        <v>29</v>
      </c>
      <c r="G20" s="73"/>
      <c r="H20" s="73"/>
      <c r="I20" s="73"/>
      <c r="J20" s="73"/>
      <c r="K20" s="73"/>
      <c r="L20" s="73"/>
      <c r="M20" s="73"/>
      <c r="N20" s="73"/>
      <c r="O20" s="73"/>
      <c r="P20" s="73"/>
      <c r="Q20" s="73"/>
      <c r="R20" s="73"/>
      <c r="S20" s="97"/>
      <c r="T20" s="97"/>
      <c r="U20" s="97"/>
    </row>
    <row r="21" spans="1:21" ht="12.75">
      <c r="A21" s="100"/>
      <c r="B21" s="100"/>
      <c r="C21" s="100"/>
      <c r="F21" s="74">
        <v>1</v>
      </c>
      <c r="G21" s="74">
        <v>2</v>
      </c>
      <c r="H21" s="74">
        <v>3</v>
      </c>
      <c r="I21" s="74">
        <v>4</v>
      </c>
      <c r="J21" s="74">
        <v>5</v>
      </c>
      <c r="K21" s="74">
        <v>6</v>
      </c>
      <c r="L21" s="74">
        <v>7</v>
      </c>
      <c r="M21" s="74">
        <v>8</v>
      </c>
      <c r="N21" s="74">
        <v>9</v>
      </c>
      <c r="O21" s="74" t="s">
        <v>2</v>
      </c>
      <c r="P21" s="74" t="s">
        <v>3</v>
      </c>
      <c r="Q21" s="74" t="s">
        <v>4</v>
      </c>
      <c r="R21" s="74" t="s">
        <v>5</v>
      </c>
      <c r="S21" s="97"/>
      <c r="T21" s="97"/>
      <c r="U21" s="97"/>
    </row>
    <row r="22" spans="1:21" ht="13.5" customHeight="1">
      <c r="A22" s="100"/>
      <c r="B22" s="100"/>
      <c r="C22" s="100"/>
      <c r="D22" s="76" t="s">
        <v>31</v>
      </c>
      <c r="E22" s="74">
        <v>1</v>
      </c>
      <c r="F22" s="77">
        <f>Sheet3!F22+Sheet3!F39</f>
        <v>0.6333333333333334</v>
      </c>
      <c r="G22" s="78">
        <f>Sheet3!G22+Sheet3!G39</f>
        <v>0.6333333333333334</v>
      </c>
      <c r="H22" s="78">
        <f>Sheet3!H22+Sheet3!H39</f>
        <v>0.6115591397849461</v>
      </c>
      <c r="I22" s="78">
        <f>Sheet3!I22+Sheet3!I39</f>
        <v>0.6115591397849461</v>
      </c>
      <c r="J22" s="78">
        <f>Sheet3!J22+Sheet3!J39</f>
        <v>0.5719696969696969</v>
      </c>
      <c r="K22" s="78">
        <f>Sheet3!K22+Sheet3!K39</f>
        <v>0.553921568627451</v>
      </c>
      <c r="L22" s="78">
        <f>Sheet3!L22+Sheet3!L39</f>
        <v>0.45223577235772355</v>
      </c>
      <c r="M22" s="78">
        <f>Sheet3!M22+Sheet3!M39</f>
        <v>0.42926356589147285</v>
      </c>
      <c r="N22" s="78">
        <f>Sheet3!N22+Sheet3!N39</f>
        <v>0.3891843971631206</v>
      </c>
      <c r="O22" s="78">
        <f>Sheet3!O22+Sheet3!O39</f>
        <v>0.3891843971631206</v>
      </c>
      <c r="P22" s="78">
        <f>Sheet3!P22+Sheet3!P39</f>
        <v>0.36333333333333334</v>
      </c>
      <c r="Q22" s="78">
        <f>Sheet3!Q22+Sheet3!Q39</f>
        <v>0.35539215686274517</v>
      </c>
      <c r="R22" s="79">
        <f>Sheet3!R22+Sheet3!R39</f>
        <v>0.3333333333333333</v>
      </c>
      <c r="S22" s="97"/>
      <c r="T22" s="97"/>
      <c r="U22" s="97"/>
    </row>
    <row r="23" spans="1:21" ht="12.75">
      <c r="A23" s="100"/>
      <c r="B23" s="100"/>
      <c r="C23" s="100"/>
      <c r="D23" s="76"/>
      <c r="E23" s="74">
        <v>2</v>
      </c>
      <c r="F23" s="80">
        <f>Sheet3!F23+Sheet3!F40</f>
        <v>0.6333333333333334</v>
      </c>
      <c r="G23" s="81">
        <f>Sheet3!G23+Sheet3!G40</f>
        <v>0.6333333333333334</v>
      </c>
      <c r="H23" s="81">
        <f>Sheet3!H23+Sheet3!H40</f>
        <v>0.6115591397849461</v>
      </c>
      <c r="I23" s="81">
        <f>Sheet3!I23+Sheet3!I40</f>
        <v>0.6115591397849461</v>
      </c>
      <c r="J23" s="81">
        <f>Sheet3!J23+Sheet3!J40</f>
        <v>0.5719696969696969</v>
      </c>
      <c r="K23" s="81">
        <f>Sheet3!K23+Sheet3!K40</f>
        <v>0.553921568627451</v>
      </c>
      <c r="L23" s="81">
        <f>Sheet3!L23+Sheet3!L40</f>
        <v>0.45223577235772355</v>
      </c>
      <c r="M23" s="81">
        <f>Sheet3!M23+Sheet3!M40</f>
        <v>0.42926356589147285</v>
      </c>
      <c r="N23" s="81">
        <f>Sheet3!N23+Sheet3!N40</f>
        <v>0.3891843971631206</v>
      </c>
      <c r="O23" s="81">
        <f>Sheet3!O23+Sheet3!O40</f>
        <v>0.3891843971631206</v>
      </c>
      <c r="P23" s="81">
        <f>Sheet3!P23+Sheet3!P40</f>
        <v>0.36333333333333334</v>
      </c>
      <c r="Q23" s="81">
        <f>Sheet3!Q23+Sheet3!Q40</f>
        <v>0.35539215686274517</v>
      </c>
      <c r="R23" s="82">
        <f>Sheet3!R23+Sheet3!R40</f>
        <v>0.3333333333333333</v>
      </c>
      <c r="S23" s="97"/>
      <c r="T23" s="97"/>
      <c r="U23" s="97"/>
    </row>
    <row r="24" spans="1:21" ht="12.75">
      <c r="A24" s="100"/>
      <c r="B24" s="100"/>
      <c r="C24" s="100"/>
      <c r="D24" s="76"/>
      <c r="E24" s="74">
        <v>3</v>
      </c>
      <c r="F24" s="83">
        <f>Sheet3!F24+Sheet3!F41</f>
        <v>0.6451612903225805</v>
      </c>
      <c r="G24" s="84">
        <f>Sheet3!G24+Sheet3!G41</f>
        <v>0.6451612903225805</v>
      </c>
      <c r="H24" s="84">
        <f>Sheet3!H24+Sheet3!H41</f>
        <v>0.6232073011734028</v>
      </c>
      <c r="I24" s="84">
        <f>Sheet3!I24+Sheet3!I41</f>
        <v>0.6232073011734028</v>
      </c>
      <c r="J24" s="84">
        <f>Sheet3!J24+Sheet3!J41</f>
        <v>0.5830258302583026</v>
      </c>
      <c r="K24" s="84">
        <f>Sheet3!K24+Sheet3!K41</f>
        <v>0.5645933014354068</v>
      </c>
      <c r="L24" s="84">
        <f>Sheet3!L24+Sheet3!L41</f>
        <v>0.4593781344032096</v>
      </c>
      <c r="M24" s="84">
        <f>Sheet3!M24+Sheet3!M41</f>
        <v>0.43528283796740175</v>
      </c>
      <c r="N24" s="84">
        <f>Sheet3!N24+Sheet3!N41</f>
        <v>0.3929515418502203</v>
      </c>
      <c r="O24" s="84">
        <f>Sheet3!O24+Sheet3!O41</f>
        <v>0.2599118942731278</v>
      </c>
      <c r="P24" s="84">
        <f>Sheet3!P24+Sheet3!P41</f>
        <v>0.36544850498338877</v>
      </c>
      <c r="Q24" s="84">
        <f>Sheet3!Q24+Sheet3!Q41</f>
        <v>0.35696821515892424</v>
      </c>
      <c r="R24" s="85">
        <f>Sheet3!R24+Sheet3!R41</f>
        <v>0.3333333333333333</v>
      </c>
      <c r="S24" s="97"/>
      <c r="T24" s="97"/>
      <c r="U24" s="97"/>
    </row>
    <row r="25" spans="1:21" ht="13.5">
      <c r="A25" s="100"/>
      <c r="B25" s="100"/>
      <c r="C25" s="100"/>
      <c r="D25" s="76"/>
      <c r="E25" s="74">
        <v>4</v>
      </c>
      <c r="F25" s="83">
        <f>Sheet3!F25+Sheet3!F42</f>
        <v>0.7096774193548386</v>
      </c>
      <c r="G25" s="84">
        <f>Sheet3!G25+Sheet3!G42</f>
        <v>0.7096774193548386</v>
      </c>
      <c r="H25" s="84">
        <f>Sheet3!H25+Sheet3!H42</f>
        <v>0.683181225554107</v>
      </c>
      <c r="I25" s="84">
        <f>Sheet3!I25+Sheet3!I42</f>
        <v>0.6831812255541069</v>
      </c>
      <c r="J25" s="84">
        <f>Sheet3!J25+Sheet3!J42</f>
        <v>0.6346863468634686</v>
      </c>
      <c r="K25" s="84">
        <f>Sheet3!K25+Sheet3!K42</f>
        <v>0.6124401913875598</v>
      </c>
      <c r="L25" s="84">
        <f>Sheet3!L25+Sheet3!L42</f>
        <v>0.48545636910732193</v>
      </c>
      <c r="M25" s="84">
        <f>Sheet3!M25+Sheet3!M42</f>
        <v>0.4563758389261745</v>
      </c>
      <c r="N25" s="84">
        <f>Sheet3!N25+Sheet3!N42</f>
        <v>0.40528634361233473</v>
      </c>
      <c r="O25" s="84">
        <f>Sheet3!O25+Sheet3!O42</f>
        <v>0.40528634361233473</v>
      </c>
      <c r="P25" s="84">
        <f>Sheet3!P25+Sheet3!P42</f>
        <v>0.37209302325581395</v>
      </c>
      <c r="Q25" s="84">
        <f>Sheet3!Q25+Sheet3!Q42</f>
        <v>0.36185819070904646</v>
      </c>
      <c r="R25" s="85">
        <f>Sheet3!R25+Sheet3!R42</f>
        <v>0.3333333333333333</v>
      </c>
      <c r="S25" s="97"/>
      <c r="T25" s="97"/>
      <c r="U25" s="97"/>
    </row>
    <row r="26" spans="1:21" ht="13.5">
      <c r="A26" s="100"/>
      <c r="B26" s="100"/>
      <c r="C26" s="100"/>
      <c r="D26" s="76"/>
      <c r="E26" s="74">
        <v>5</v>
      </c>
      <c r="F26" s="80">
        <f>Sheet3!F26+Sheet3!F43</f>
        <v>0.7272727272727273</v>
      </c>
      <c r="G26" s="81">
        <f>Sheet3!G26+Sheet3!G43</f>
        <v>0.7272727272727273</v>
      </c>
      <c r="H26" s="81">
        <f>Sheet3!H26+Sheet3!H43</f>
        <v>0.7011070110701108</v>
      </c>
      <c r="I26" s="81">
        <f>Sheet3!I26+Sheet3!I43</f>
        <v>0.7011070110701106</v>
      </c>
      <c r="J26" s="81">
        <f>Sheet3!J26+Sheet3!J43</f>
        <v>0.6526315789473686</v>
      </c>
      <c r="K26" s="81">
        <f>Sheet3!K26+Sheet3!K43</f>
        <v>0.6301369863013699</v>
      </c>
      <c r="L26" s="81">
        <f>Sheet3!L26+Sheet3!L43</f>
        <v>0.49853372434017595</v>
      </c>
      <c r="M26" s="81">
        <f>Sheet3!M26+Sheet3!M43</f>
        <v>0.4676056338028169</v>
      </c>
      <c r="N26" s="81">
        <f>Sheet3!N26+Sheet3!N43</f>
        <v>0.41253263707571797</v>
      </c>
      <c r="O26" s="81">
        <f>Sheet3!O26+Sheet3!O43</f>
        <v>0.41253263707571797</v>
      </c>
      <c r="P26" s="81">
        <f>Sheet3!P26+Sheet3!P43</f>
        <v>0.37623762376237624</v>
      </c>
      <c r="Q26" s="81">
        <f>Sheet3!Q26+Sheet3!Q43</f>
        <v>0.36496350364963503</v>
      </c>
      <c r="R26" s="82">
        <f>Sheet3!R26+Sheet3!R43</f>
        <v>0.3333333333333333</v>
      </c>
      <c r="S26" s="97"/>
      <c r="T26" s="97"/>
      <c r="U26" s="97"/>
    </row>
    <row r="27" spans="1:21" ht="13.5">
      <c r="A27" s="100"/>
      <c r="B27" s="100"/>
      <c r="C27" s="100"/>
      <c r="D27" s="76"/>
      <c r="E27" s="74">
        <v>6</v>
      </c>
      <c r="F27" s="80">
        <f>Sheet3!F27+Sheet3!F44</f>
        <v>0.7941176470588235</v>
      </c>
      <c r="G27" s="81">
        <f>Sheet3!G27+Sheet3!G44</f>
        <v>0.7941176470588235</v>
      </c>
      <c r="H27" s="81">
        <f>Sheet3!H27+Sheet3!H44</f>
        <v>0.764354066985646</v>
      </c>
      <c r="I27" s="81">
        <f>Sheet3!I27+Sheet3!I44</f>
        <v>0.7643540669856459</v>
      </c>
      <c r="J27" s="81">
        <f>Sheet3!J27+Sheet3!J44</f>
        <v>0.7089041095890413</v>
      </c>
      <c r="K27" s="81">
        <f>Sheet3!K27+Sheet3!K44</f>
        <v>0.6830357142857144</v>
      </c>
      <c r="L27" s="81">
        <f>Sheet3!L27+Sheet3!L44</f>
        <v>0.5299227799227799</v>
      </c>
      <c r="M27" s="81">
        <f>Sheet3!M27+Sheet3!M44</f>
        <v>0.49349442379182157</v>
      </c>
      <c r="N27" s="81">
        <f>Sheet3!N27+Sheet3!N44</f>
        <v>0.42820069204152245</v>
      </c>
      <c r="O27" s="81">
        <f>Sheet3!O27+Sheet3!O44</f>
        <v>0.42820069204152245</v>
      </c>
      <c r="P27" s="81">
        <f>Sheet3!P27+Sheet3!P44</f>
        <v>0.38486842105263164</v>
      </c>
      <c r="Q27" s="81">
        <f>Sheet3!Q27+Sheet3!Q44</f>
        <v>0.3713592233009708</v>
      </c>
      <c r="R27" s="82">
        <f>Sheet3!R27+Sheet3!R44</f>
        <v>0.3333333333333333</v>
      </c>
      <c r="S27" s="97"/>
      <c r="T27" s="97"/>
      <c r="U27" s="97"/>
    </row>
    <row r="28" spans="1:21" ht="13.5">
      <c r="A28" s="100"/>
      <c r="B28" s="100"/>
      <c r="C28" s="100"/>
      <c r="D28" s="76"/>
      <c r="E28" s="74">
        <v>7</v>
      </c>
      <c r="F28" s="83">
        <f>Sheet3!F28+Sheet3!F45</f>
        <v>0.8292682926829269</v>
      </c>
      <c r="G28" s="84">
        <f>Sheet3!G28+Sheet3!G45</f>
        <v>0.8292682926829269</v>
      </c>
      <c r="H28" s="84">
        <f>Sheet3!H28+Sheet3!H45</f>
        <v>0.8024072216649951</v>
      </c>
      <c r="I28" s="84">
        <f>Sheet3!I28+Sheet3!I45</f>
        <v>0.8024072216649949</v>
      </c>
      <c r="J28" s="84">
        <f>Sheet3!J28+Sheet3!J45</f>
        <v>0.750733137829912</v>
      </c>
      <c r="K28" s="84">
        <f>Sheet3!K28+Sheet3!K45</f>
        <v>0.725868725868726</v>
      </c>
      <c r="L28" s="84">
        <f>Sheet3!L28+Sheet3!L45</f>
        <v>0.5678793256433008</v>
      </c>
      <c r="M28" s="84">
        <f>Sheet3!M28+Sheet3!M45</f>
        <v>0.5273200346921075</v>
      </c>
      <c r="N28" s="84">
        <f>Sheet3!N28+Sheet3!N45</f>
        <v>0.45145228215767635</v>
      </c>
      <c r="O28" s="84">
        <f>Sheet3!O28+Sheet3!O45</f>
        <v>0.45145228215767635</v>
      </c>
      <c r="P28" s="84">
        <f>Sheet3!P28+Sheet3!P45</f>
        <v>0.3987138263665595</v>
      </c>
      <c r="Q28" s="84">
        <f>Sheet3!Q28+Sheet3!Q45</f>
        <v>0.3818615751789976</v>
      </c>
      <c r="R28" s="85">
        <f>Sheet3!R28+Sheet3!R45</f>
        <v>0.3333333333333333</v>
      </c>
      <c r="S28" s="97"/>
      <c r="T28" s="97"/>
      <c r="U28" s="97"/>
    </row>
    <row r="29" spans="1:21" ht="13.5">
      <c r="A29" s="100"/>
      <c r="B29" s="100"/>
      <c r="C29" s="100"/>
      <c r="D29" s="76"/>
      <c r="E29" s="74">
        <v>8</v>
      </c>
      <c r="F29" s="83">
        <f>Sheet3!F29+Sheet3!F46</f>
        <v>0.8837209302325582</v>
      </c>
      <c r="G29" s="84">
        <f>Sheet3!G29+Sheet3!G46</f>
        <v>0.8837209302325582</v>
      </c>
      <c r="H29" s="84">
        <f>Sheet3!H29+Sheet3!H46</f>
        <v>0.8552253116011506</v>
      </c>
      <c r="I29" s="84">
        <f>Sheet3!I29+Sheet3!I46</f>
        <v>0.8552253116011506</v>
      </c>
      <c r="J29" s="84">
        <f>Sheet3!J29+Sheet3!J46</f>
        <v>0.7999999999999998</v>
      </c>
      <c r="K29" s="84">
        <f>Sheet3!K29+Sheet3!K46</f>
        <v>0.7732342007434945</v>
      </c>
      <c r="L29" s="84">
        <f>Sheet3!L29+Sheet3!L46</f>
        <v>0.6001734605377277</v>
      </c>
      <c r="M29" s="84">
        <f>Sheet3!M29+Sheet3!M46</f>
        <v>0.5548936170212766</v>
      </c>
      <c r="N29" s="84">
        <f>Sheet3!N29+Sheet3!N46</f>
        <v>0.4692370795734208</v>
      </c>
      <c r="O29" s="84">
        <f>Sheet3!O29+Sheet3!O46</f>
        <v>0.4692370795734208</v>
      </c>
      <c r="P29" s="84">
        <f>Sheet3!P29+Sheet3!P46</f>
        <v>0.4089456869009585</v>
      </c>
      <c r="Q29" s="84">
        <f>Sheet3!Q29+Sheet3!Q46</f>
        <v>0.3895486935866984</v>
      </c>
      <c r="R29" s="85">
        <f>Sheet3!R29+Sheet3!R46</f>
        <v>0.3333333333333333</v>
      </c>
      <c r="S29" s="97"/>
      <c r="T29" s="97"/>
      <c r="U29" s="97"/>
    </row>
    <row r="30" spans="1:21" ht="13.5">
      <c r="A30" s="100"/>
      <c r="B30" s="100"/>
      <c r="C30" s="100"/>
      <c r="D30" s="76"/>
      <c r="E30" s="74">
        <v>9</v>
      </c>
      <c r="F30" s="80">
        <f>Sheet3!F30+Sheet3!F47</f>
        <v>0.9148936170212766</v>
      </c>
      <c r="G30" s="81">
        <f>Sheet3!G30+Sheet3!G47</f>
        <v>0.9148936170212766</v>
      </c>
      <c r="H30" s="81">
        <f>Sheet3!H30+Sheet3!H47</f>
        <v>0.8872246696035242</v>
      </c>
      <c r="I30" s="81">
        <f>Sheet3!I30+Sheet3!I47</f>
        <v>0.8872246696035242</v>
      </c>
      <c r="J30" s="81">
        <f>Sheet3!J30+Sheet3!J47</f>
        <v>0.8328981723237598</v>
      </c>
      <c r="K30" s="81">
        <f>Sheet3!K30+Sheet3!K47</f>
        <v>0.8062283737024223</v>
      </c>
      <c r="L30" s="81">
        <f>Sheet3!L30+Sheet3!L47</f>
        <v>0.6282157676348549</v>
      </c>
      <c r="M30" s="81">
        <f>Sheet3!M30+Sheet3!M47</f>
        <v>0.5799835931091057</v>
      </c>
      <c r="N30" s="81">
        <f>Sheet3!N30+Sheet3!N47</f>
        <v>0.48676824378508415</v>
      </c>
      <c r="O30" s="81">
        <f>Sheet3!O30+Sheet3!O47</f>
        <v>0.48676824378508415</v>
      </c>
      <c r="P30" s="81">
        <f>Sheet3!P30+Sheet3!P47</f>
        <v>0.4195583596214511</v>
      </c>
      <c r="Q30" s="81">
        <f>Sheet3!Q30+Sheet3!Q47</f>
        <v>0.39764705882352935</v>
      </c>
      <c r="R30" s="82">
        <f>Sheet3!R30+Sheet3!R47</f>
        <v>0.3333333333333333</v>
      </c>
      <c r="S30" s="97"/>
      <c r="T30" s="97"/>
      <c r="U30" s="97"/>
    </row>
    <row r="31" spans="1:21" ht="13.5">
      <c r="A31" s="100"/>
      <c r="B31" s="100"/>
      <c r="C31" s="100"/>
      <c r="D31" s="76"/>
      <c r="E31" s="74" t="s">
        <v>2</v>
      </c>
      <c r="F31" s="80">
        <f>Sheet3!F31+Sheet3!F48</f>
        <v>0.9148936170212766</v>
      </c>
      <c r="G31" s="81">
        <f>Sheet3!G31+Sheet3!G48</f>
        <v>0.9148936170212766</v>
      </c>
      <c r="H31" s="81">
        <f>Sheet3!H31+Sheet3!H48</f>
        <v>0.8872246696035242</v>
      </c>
      <c r="I31" s="81">
        <f>Sheet3!I31+Sheet3!I48</f>
        <v>0.8872246696035242</v>
      </c>
      <c r="J31" s="81">
        <f>Sheet3!J31+Sheet3!J48</f>
        <v>0.8328981723237598</v>
      </c>
      <c r="K31" s="81">
        <f>Sheet3!K31+Sheet3!K48</f>
        <v>0.8062283737024223</v>
      </c>
      <c r="L31" s="81">
        <f>Sheet3!L31+Sheet3!L48</f>
        <v>0.6282157676348549</v>
      </c>
      <c r="M31" s="81">
        <f>Sheet3!M31+Sheet3!M48</f>
        <v>0.5799835931091057</v>
      </c>
      <c r="N31" s="81">
        <f>Sheet3!N31+Sheet3!N48</f>
        <v>0.48676824378508415</v>
      </c>
      <c r="O31" s="81">
        <f>Sheet3!O31+Sheet3!O48</f>
        <v>0.48676824378508415</v>
      </c>
      <c r="P31" s="81">
        <f>Sheet3!P31+Sheet3!P48</f>
        <v>0.4195583596214511</v>
      </c>
      <c r="Q31" s="81">
        <f>Sheet3!Q31+Sheet3!Q48</f>
        <v>0.39764705882352935</v>
      </c>
      <c r="R31" s="82">
        <f>Sheet3!R31+Sheet3!R48</f>
        <v>0.3333333333333333</v>
      </c>
      <c r="S31" s="97"/>
      <c r="T31" s="97"/>
      <c r="U31" s="97"/>
    </row>
    <row r="32" spans="1:21" ht="13.5">
      <c r="A32" s="98"/>
      <c r="B32" s="98"/>
      <c r="C32" s="98"/>
      <c r="D32" s="76"/>
      <c r="E32" s="74" t="s">
        <v>3</v>
      </c>
      <c r="F32" s="83">
        <f>Sheet3!F32+Sheet3!F49</f>
        <v>0.96</v>
      </c>
      <c r="G32" s="84">
        <f>Sheet3!G32+Sheet3!G49</f>
        <v>0.96</v>
      </c>
      <c r="H32" s="84">
        <f>Sheet3!H32+Sheet3!H49</f>
        <v>0.9318936877076411</v>
      </c>
      <c r="I32" s="84">
        <f>Sheet3!I32+Sheet3!I49</f>
        <v>0.9318936877076412</v>
      </c>
      <c r="J32" s="84">
        <f>Sheet3!J32+Sheet3!J49</f>
        <v>0.8762376237623763</v>
      </c>
      <c r="K32" s="84">
        <f>Sheet3!K32+Sheet3!K49</f>
        <v>0.8486842105263159</v>
      </c>
      <c r="L32" s="84">
        <f>Sheet3!L32+Sheet3!L49</f>
        <v>0.6607717041800643</v>
      </c>
      <c r="M32" s="84">
        <f>Sheet3!M32+Sheet3!M49</f>
        <v>0.6086261980830672</v>
      </c>
      <c r="N32" s="84">
        <f>Sheet3!N32+Sheet3!N49</f>
        <v>0.5063091482649842</v>
      </c>
      <c r="O32" s="84">
        <f>Sheet3!O32+Sheet3!O49</f>
        <v>0.5063091482649842</v>
      </c>
      <c r="P32" s="84">
        <f>Sheet3!P32+Sheet3!P49</f>
        <v>0.43125</v>
      </c>
      <c r="Q32" s="84">
        <f>Sheet3!Q32+Sheet3!Q49</f>
        <v>0.4065420560747664</v>
      </c>
      <c r="R32" s="85">
        <f>Sheet3!R32+Sheet3!R49</f>
        <v>0.3333333333333333</v>
      </c>
      <c r="S32" s="97"/>
      <c r="T32" s="97"/>
      <c r="U32" s="97"/>
    </row>
    <row r="33" spans="1:21" ht="13.5">
      <c r="A33" s="98"/>
      <c r="B33" s="98"/>
      <c r="C33" s="98"/>
      <c r="D33" s="76"/>
      <c r="E33" s="74" t="s">
        <v>4</v>
      </c>
      <c r="F33" s="83">
        <f>Sheet3!F33+Sheet3!F50</f>
        <v>0.9607843137254901</v>
      </c>
      <c r="G33" s="84">
        <f>Sheet3!G33+Sheet3!G50</f>
        <v>0.9607843137254901</v>
      </c>
      <c r="H33" s="84">
        <f>Sheet3!H33+Sheet3!H50</f>
        <v>0.9331703341483291</v>
      </c>
      <c r="I33" s="84">
        <f>Sheet3!I33+Sheet3!I50</f>
        <v>0.9331703341483291</v>
      </c>
      <c r="J33" s="84">
        <f>Sheet3!J33+Sheet3!J50</f>
        <v>0.8783454987834551</v>
      </c>
      <c r="K33" s="84">
        <f>Sheet3!K33+Sheet3!K50</f>
        <v>0.8511326860841425</v>
      </c>
      <c r="L33" s="84">
        <f>Sheet3!L33+Sheet3!L50</f>
        <v>0.664280031821798</v>
      </c>
      <c r="M33" s="84">
        <f>Sheet3!M33+Sheet3!M50</f>
        <v>0.6120348376880445</v>
      </c>
      <c r="N33" s="84">
        <f>Sheet3!N33+Sheet3!N50</f>
        <v>0.5090196078431373</v>
      </c>
      <c r="O33" s="84">
        <f>Sheet3!O33+Sheet3!O50</f>
        <v>0.5090196078431373</v>
      </c>
      <c r="P33" s="84">
        <f>Sheet3!P33+Sheet3!P50</f>
        <v>0.4330218068535826</v>
      </c>
      <c r="Q33" s="84">
        <f>Sheet3!Q33+Sheet3!Q50</f>
        <v>0.40792540792540793</v>
      </c>
      <c r="R33" s="85">
        <f>Sheet3!R33+Sheet3!R50</f>
        <v>0.3333333333333333</v>
      </c>
      <c r="S33" s="97"/>
      <c r="T33" s="97"/>
      <c r="U33" s="97"/>
    </row>
    <row r="34" spans="1:21" ht="13.5">
      <c r="A34" s="98"/>
      <c r="B34" s="98"/>
      <c r="C34" s="98"/>
      <c r="D34" s="76"/>
      <c r="E34" s="74" t="s">
        <v>5</v>
      </c>
      <c r="F34" s="86">
        <f>Sheet3!F34+Sheet3!F51</f>
        <v>1</v>
      </c>
      <c r="G34" s="87">
        <f>Sheet3!G34+Sheet3!G51</f>
        <v>1</v>
      </c>
      <c r="H34" s="87">
        <f>Sheet3!H34+Sheet3!H51</f>
        <v>0.9722222222222221</v>
      </c>
      <c r="I34" s="87">
        <f>Sheet3!I34+Sheet3!I51</f>
        <v>0.9722222222222221</v>
      </c>
      <c r="J34" s="87">
        <f>Sheet3!J34+Sheet3!J51</f>
        <v>0.9166666666666666</v>
      </c>
      <c r="K34" s="87">
        <f>Sheet3!K34+Sheet3!K51</f>
        <v>0.8888888888888888</v>
      </c>
      <c r="L34" s="87">
        <f>Sheet3!L34+Sheet3!L51</f>
        <v>0.6944444444444444</v>
      </c>
      <c r="M34" s="87">
        <f>Sheet3!M34+Sheet3!M51</f>
        <v>0.6388888888888888</v>
      </c>
      <c r="N34" s="87">
        <f>Sheet3!N34+Sheet3!N51</f>
        <v>0.5277777777777778</v>
      </c>
      <c r="O34" s="87">
        <f>Sheet3!O34+Sheet3!O51</f>
        <v>0.5277777777777778</v>
      </c>
      <c r="P34" s="87">
        <f>Sheet3!P34+Sheet3!P51</f>
        <v>0.4444444444444444</v>
      </c>
      <c r="Q34" s="87">
        <f>Sheet3!Q34+Sheet3!Q51</f>
        <v>0.4166666666666667</v>
      </c>
      <c r="R34" s="88">
        <f>Sheet3!R34+Sheet3!R51</f>
        <v>0.3333333333333333</v>
      </c>
      <c r="S34" s="97"/>
      <c r="T34" s="97"/>
      <c r="U34" s="97"/>
    </row>
    <row r="35" spans="1:21" ht="12.75">
      <c r="A35" s="98"/>
      <c r="B35" s="98"/>
      <c r="C35" s="98"/>
      <c r="D35" s="104"/>
      <c r="E35" s="96"/>
      <c r="F35" s="96"/>
      <c r="G35" s="96"/>
      <c r="H35" s="96"/>
      <c r="I35" s="96"/>
      <c r="J35" s="96"/>
      <c r="K35" s="96"/>
      <c r="L35" s="96"/>
      <c r="M35" s="96"/>
      <c r="N35" s="96"/>
      <c r="O35" s="96"/>
      <c r="P35" s="96"/>
      <c r="Q35" s="96"/>
      <c r="R35" s="96"/>
      <c r="S35" s="97"/>
      <c r="T35" s="97"/>
      <c r="U35" s="97"/>
    </row>
    <row r="36" spans="1:21" ht="31.5" customHeight="1">
      <c r="A36" s="98"/>
      <c r="B36" s="98"/>
      <c r="C36" s="98"/>
      <c r="D36" s="99" t="s">
        <v>41</v>
      </c>
      <c r="E36" s="99"/>
      <c r="F36" s="99"/>
      <c r="G36" s="99"/>
      <c r="H36" s="99"/>
      <c r="I36" s="99"/>
      <c r="J36" s="99"/>
      <c r="K36" s="99"/>
      <c r="L36" s="99"/>
      <c r="M36" s="99"/>
      <c r="N36" s="99"/>
      <c r="O36" s="99"/>
      <c r="P36" s="99"/>
      <c r="Q36" s="99"/>
      <c r="R36" s="99"/>
      <c r="S36" s="97"/>
      <c r="T36" s="97"/>
      <c r="U36" s="97"/>
    </row>
    <row r="37" spans="1:21" ht="17.25" customHeight="1">
      <c r="A37" s="98"/>
      <c r="B37" s="98"/>
      <c r="C37" s="98"/>
      <c r="F37" s="73" t="s">
        <v>29</v>
      </c>
      <c r="G37" s="73"/>
      <c r="H37" s="73"/>
      <c r="I37" s="73"/>
      <c r="J37" s="73"/>
      <c r="K37" s="73"/>
      <c r="L37" s="73"/>
      <c r="M37" s="73"/>
      <c r="N37" s="73"/>
      <c r="O37" s="73"/>
      <c r="P37" s="73"/>
      <c r="Q37" s="73"/>
      <c r="R37" s="73"/>
      <c r="S37" s="97"/>
      <c r="T37" s="97"/>
      <c r="U37" s="97"/>
    </row>
    <row r="38" spans="1:21" ht="12.75">
      <c r="A38" s="98"/>
      <c r="B38" s="98"/>
      <c r="C38" s="98"/>
      <c r="F38" s="74">
        <v>1</v>
      </c>
      <c r="G38" s="74">
        <v>2</v>
      </c>
      <c r="H38" s="74">
        <v>3</v>
      </c>
      <c r="I38" s="74">
        <v>4</v>
      </c>
      <c r="J38" s="74">
        <v>5</v>
      </c>
      <c r="K38" s="74">
        <v>6</v>
      </c>
      <c r="L38" s="74">
        <v>7</v>
      </c>
      <c r="M38" s="74">
        <v>8</v>
      </c>
      <c r="N38" s="74">
        <v>9</v>
      </c>
      <c r="O38" s="74" t="s">
        <v>2</v>
      </c>
      <c r="P38" s="74" t="s">
        <v>3</v>
      </c>
      <c r="Q38" s="74" t="s">
        <v>4</v>
      </c>
      <c r="R38" s="74" t="s">
        <v>5</v>
      </c>
      <c r="S38" s="97"/>
      <c r="T38" s="97"/>
      <c r="U38" s="97"/>
    </row>
    <row r="39" spans="1:21" ht="13.5" customHeight="1">
      <c r="A39" s="98"/>
      <c r="B39" s="98"/>
      <c r="C39" s="98"/>
      <c r="D39" s="76" t="s">
        <v>31</v>
      </c>
      <c r="E39" s="74">
        <v>1</v>
      </c>
      <c r="F39" s="77">
        <f>Sheet4!F5+Sheet4!F39</f>
        <v>0.34444444444444444</v>
      </c>
      <c r="G39" s="78">
        <f>Sheet4!G5+Sheet4!G39</f>
        <v>0.34444444444444444</v>
      </c>
      <c r="H39" s="78">
        <f>Sheet4!H5+Sheet4!H39</f>
        <v>0.3602150537634408</v>
      </c>
      <c r="I39" s="78">
        <f>Sheet4!I5+Sheet4!I39</f>
        <v>0.4462365591397849</v>
      </c>
      <c r="J39" s="78">
        <f>Sheet4!J5+Sheet4!J39</f>
        <v>0.4696969696969697</v>
      </c>
      <c r="K39" s="78">
        <f>Sheet4!K5+Sheet4!K39</f>
        <v>0.5808823529411764</v>
      </c>
      <c r="L39" s="78">
        <f>Sheet4!L5+Sheet4!L39</f>
        <v>0.6517615176151762</v>
      </c>
      <c r="M39" s="78">
        <f>Sheet4!M5+Sheet4!M39</f>
        <v>0.751937984496124</v>
      </c>
      <c r="N39" s="78">
        <f>Sheet4!N5+Sheet4!N39</f>
        <v>0.8215130023640662</v>
      </c>
      <c r="O39" s="78">
        <f>Sheet4!O5+Sheet4!O39</f>
        <v>0.8215130023640662</v>
      </c>
      <c r="P39" s="78">
        <f>Sheet4!P5+Sheet4!P39</f>
        <v>0.9133333333333333</v>
      </c>
      <c r="Q39" s="78">
        <f>Sheet4!Q5+Sheet4!Q39</f>
        <v>0.9144880174291938</v>
      </c>
      <c r="R39" s="79">
        <f>Sheet4!R5+Sheet4!R39</f>
        <v>1</v>
      </c>
      <c r="S39" s="97"/>
      <c r="T39" s="97"/>
      <c r="U39" s="97"/>
    </row>
    <row r="40" spans="1:21" ht="12.75">
      <c r="A40" s="100" t="s">
        <v>39</v>
      </c>
      <c r="B40" s="100"/>
      <c r="C40" s="100"/>
      <c r="D40" s="76"/>
      <c r="E40" s="74">
        <v>2</v>
      </c>
      <c r="F40" s="80">
        <f>Sheet4!F6+Sheet4!F40</f>
        <v>0.34444444444444444</v>
      </c>
      <c r="G40" s="81">
        <f>Sheet4!G6+Sheet4!G40</f>
        <v>0.34444444444444444</v>
      </c>
      <c r="H40" s="81">
        <f>Sheet4!H6+Sheet4!H40</f>
        <v>0.3602150537634408</v>
      </c>
      <c r="I40" s="81">
        <f>Sheet4!I6+Sheet4!I40</f>
        <v>0.4462365591397849</v>
      </c>
      <c r="J40" s="81">
        <f>Sheet4!J6+Sheet4!J40</f>
        <v>0.4696969696969697</v>
      </c>
      <c r="K40" s="81">
        <f>Sheet4!K6+Sheet4!K40</f>
        <v>0.5808823529411764</v>
      </c>
      <c r="L40" s="81">
        <f>Sheet4!L6+Sheet4!L40</f>
        <v>0.6517615176151762</v>
      </c>
      <c r="M40" s="81">
        <f>Sheet4!M6+Sheet4!M40</f>
        <v>0.751937984496124</v>
      </c>
      <c r="N40" s="81">
        <f>Sheet4!N6+Sheet4!N40</f>
        <v>0.8215130023640662</v>
      </c>
      <c r="O40" s="81">
        <f>Sheet4!O6+Sheet4!O40</f>
        <v>0.8215130023640662</v>
      </c>
      <c r="P40" s="81">
        <f>Sheet4!P6+Sheet4!P40</f>
        <v>0.9133333333333333</v>
      </c>
      <c r="Q40" s="81">
        <f>Sheet4!Q6+Sheet4!Q40</f>
        <v>0.9144880174291938</v>
      </c>
      <c r="R40" s="82">
        <f>Sheet4!R6+Sheet4!R40</f>
        <v>1</v>
      </c>
      <c r="S40" s="97"/>
      <c r="T40" s="97"/>
      <c r="U40" s="97"/>
    </row>
    <row r="41" spans="1:21" ht="12.75">
      <c r="A41" s="100"/>
      <c r="B41" s="100"/>
      <c r="C41" s="100"/>
      <c r="D41" s="76"/>
      <c r="E41" s="74">
        <v>3</v>
      </c>
      <c r="F41" s="83">
        <f>Sheet4!F7+Sheet4!F41</f>
        <v>0.33355734767025086</v>
      </c>
      <c r="G41" s="84">
        <f>Sheet4!G7+Sheet4!G41</f>
        <v>0.33355734767025086</v>
      </c>
      <c r="H41" s="84">
        <f>Sheet4!H7+Sheet4!H41</f>
        <v>0.34984789222077356</v>
      </c>
      <c r="I41" s="84">
        <f>Sheet4!I7+Sheet4!I41</f>
        <v>0.43372446762277267</v>
      </c>
      <c r="J41" s="84">
        <f>Sheet4!J7+Sheet4!J41</f>
        <v>0.45879458794587946</v>
      </c>
      <c r="K41" s="84">
        <f>Sheet4!K7+Sheet4!K41</f>
        <v>0.5684808612440191</v>
      </c>
      <c r="L41" s="84">
        <f>Sheet4!L7+Sheet4!L41</f>
        <v>0.6450462498606933</v>
      </c>
      <c r="M41" s="84">
        <f>Sheet4!M7+Sheet4!M41</f>
        <v>0.7456056248002556</v>
      </c>
      <c r="N41" s="84">
        <f>Sheet4!N7+Sheet4!N41</f>
        <v>0.8176700930004894</v>
      </c>
      <c r="O41" s="84">
        <f>Sheet4!O7+Sheet4!O41</f>
        <v>0.8176700930004894</v>
      </c>
      <c r="P41" s="84">
        <f>Sheet4!P7+Sheet4!P41</f>
        <v>0.9109911406423035</v>
      </c>
      <c r="Q41" s="84">
        <f>Sheet4!Q7+Sheet4!Q41</f>
        <v>0.9129539074526849</v>
      </c>
      <c r="R41" s="85">
        <f>Sheet4!R7+Sheet4!R41</f>
        <v>1</v>
      </c>
      <c r="S41" s="97"/>
      <c r="T41" s="97"/>
      <c r="U41" s="97"/>
    </row>
    <row r="42" spans="1:21" ht="13.5">
      <c r="A42" s="100"/>
      <c r="B42" s="100"/>
      <c r="C42" s="100"/>
      <c r="D42" s="76"/>
      <c r="E42" s="74">
        <v>4</v>
      </c>
      <c r="F42" s="83">
        <f>Sheet4!F8+Sheet4!F42</f>
        <v>0.33355734767025086</v>
      </c>
      <c r="G42" s="84">
        <f>Sheet4!G8+Sheet4!G42</f>
        <v>0.33355734767025086</v>
      </c>
      <c r="H42" s="84">
        <f>Sheet4!H8+Sheet4!H42</f>
        <v>0.34984789222077356</v>
      </c>
      <c r="I42" s="84">
        <f>Sheet4!I8+Sheet4!I42</f>
        <v>0.43372446762277267</v>
      </c>
      <c r="J42" s="84">
        <f>Sheet4!J8+Sheet4!J42</f>
        <v>0.4587945879458794</v>
      </c>
      <c r="K42" s="84">
        <f>Sheet4!K8+Sheet4!K42</f>
        <v>0.5684808612440191</v>
      </c>
      <c r="L42" s="84">
        <f>Sheet4!L8+Sheet4!L42</f>
        <v>0.6450462498606933</v>
      </c>
      <c r="M42" s="84">
        <f>Sheet4!M8+Sheet4!M42</f>
        <v>0.7456056248002556</v>
      </c>
      <c r="N42" s="84">
        <f>Sheet4!N8+Sheet4!N42</f>
        <v>0.8176700930004894</v>
      </c>
      <c r="O42" s="84">
        <f>Sheet4!O8+Sheet4!O42</f>
        <v>0.8176700930004894</v>
      </c>
      <c r="P42" s="84">
        <f>Sheet4!P8+Sheet4!P42</f>
        <v>0.9109911406423035</v>
      </c>
      <c r="Q42" s="84">
        <f>Sheet4!Q8+Sheet4!Q42</f>
        <v>0.9129539074526849</v>
      </c>
      <c r="R42" s="85">
        <f>Sheet4!R8+Sheet4!R42</f>
        <v>1</v>
      </c>
      <c r="S42" s="97"/>
      <c r="T42" s="97"/>
      <c r="U42" s="97"/>
    </row>
    <row r="43" spans="1:21" ht="13.5">
      <c r="A43" s="100"/>
      <c r="B43" s="100"/>
      <c r="C43" s="100"/>
      <c r="D43" s="76"/>
      <c r="E43" s="74">
        <v>5</v>
      </c>
      <c r="F43" s="80">
        <f>Sheet4!F9+Sheet4!F43</f>
        <v>0.31376262626262624</v>
      </c>
      <c r="G43" s="81">
        <f>Sheet4!G9+Sheet4!G43</f>
        <v>0.31376262626262624</v>
      </c>
      <c r="H43" s="81">
        <f>Sheet4!H9+Sheet4!H43</f>
        <v>0.3308733087330873</v>
      </c>
      <c r="I43" s="81">
        <f>Sheet4!I9+Sheet4!I43</f>
        <v>0.41082410824108234</v>
      </c>
      <c r="J43" s="81">
        <f>Sheet4!J9+Sheet4!J43</f>
        <v>0.4385964912280702</v>
      </c>
      <c r="K43" s="81">
        <f>Sheet4!K9+Sheet4!K43</f>
        <v>0.5453767123287672</v>
      </c>
      <c r="L43" s="81">
        <f>Sheet4!L9+Sheet4!L43</f>
        <v>0.6321277289019225</v>
      </c>
      <c r="M43" s="81">
        <f>Sheet4!M9+Sheet4!M43</f>
        <v>0.7333333333333334</v>
      </c>
      <c r="N43" s="81">
        <f>Sheet4!N9+Sheet4!N43</f>
        <v>0.8101247461560778</v>
      </c>
      <c r="O43" s="81">
        <f>Sheet4!O9+Sheet4!O43</f>
        <v>0.8101247461560778</v>
      </c>
      <c r="P43" s="81">
        <f>Sheet4!P9+Sheet4!P43</f>
        <v>0.9063531353135315</v>
      </c>
      <c r="Q43" s="81">
        <f>Sheet4!Q9+Sheet4!Q43</f>
        <v>0.9099080832657475</v>
      </c>
      <c r="R43" s="82">
        <f>Sheet4!R9+Sheet4!R43</f>
        <v>1</v>
      </c>
      <c r="S43" s="97"/>
      <c r="T43" s="97"/>
      <c r="U43" s="97"/>
    </row>
    <row r="44" spans="1:21" ht="13.5">
      <c r="A44" s="100"/>
      <c r="B44" s="100"/>
      <c r="C44" s="100"/>
      <c r="D44" s="76"/>
      <c r="E44" s="74">
        <v>6</v>
      </c>
      <c r="F44" s="80">
        <f>Sheet4!F10+Sheet4!F44</f>
        <v>0.3047385620915033</v>
      </c>
      <c r="G44" s="81">
        <f>Sheet4!G10+Sheet4!G44</f>
        <v>0.3047385620915033</v>
      </c>
      <c r="H44" s="81">
        <f>Sheet4!H10+Sheet4!H44</f>
        <v>0.32216905901116427</v>
      </c>
      <c r="I44" s="81">
        <f>Sheet4!I10+Sheet4!I44</f>
        <v>0.4003189792663477</v>
      </c>
      <c r="J44" s="81">
        <f>Sheet4!J10+Sheet4!J44</f>
        <v>0.42922374429223753</v>
      </c>
      <c r="K44" s="81">
        <f>Sheet4!K10+Sheet4!K44</f>
        <v>0.5345982142857143</v>
      </c>
      <c r="L44" s="81">
        <f>Sheet4!L10+Sheet4!L44</f>
        <v>0.625911625911626</v>
      </c>
      <c r="M44" s="81">
        <f>Sheet4!M10+Sheet4!M44</f>
        <v>0.7273853779429988</v>
      </c>
      <c r="N44" s="81">
        <f>Sheet4!N10+Sheet4!N44</f>
        <v>0.8064206074586697</v>
      </c>
      <c r="O44" s="81">
        <f>Sheet4!O10+Sheet4!O44</f>
        <v>0.8064206074586697</v>
      </c>
      <c r="P44" s="81">
        <f>Sheet4!P10+Sheet4!P44</f>
        <v>0.9040570175438597</v>
      </c>
      <c r="Q44" s="81">
        <f>Sheet4!Q10+Sheet4!Q44</f>
        <v>0.9083962603380079</v>
      </c>
      <c r="R44" s="82">
        <f>Sheet4!R10+Sheet4!R44</f>
        <v>1</v>
      </c>
      <c r="S44" s="97"/>
      <c r="T44" s="97"/>
      <c r="U44" s="97"/>
    </row>
    <row r="45" spans="1:21" ht="13.5">
      <c r="A45" s="100"/>
      <c r="B45" s="100"/>
      <c r="C45" s="100"/>
      <c r="D45" s="76"/>
      <c r="E45" s="74">
        <v>7</v>
      </c>
      <c r="F45" s="83">
        <f>Sheet4!F11+Sheet4!F45</f>
        <v>0.25389566395663954</v>
      </c>
      <c r="G45" s="84">
        <f>Sheet4!G11+Sheet4!G45</f>
        <v>0.25389566395663954</v>
      </c>
      <c r="H45" s="84">
        <f>Sheet4!H11+Sheet4!H45</f>
        <v>0.27248411902373787</v>
      </c>
      <c r="I45" s="84">
        <f>Sheet4!I11+Sheet4!I45</f>
        <v>0.340354396522902</v>
      </c>
      <c r="J45" s="84">
        <f>Sheet4!J11+Sheet4!J45</f>
        <v>0.37438905180840665</v>
      </c>
      <c r="K45" s="84">
        <f>Sheet4!K11+Sheet4!K45</f>
        <v>0.47080115830115826</v>
      </c>
      <c r="L45" s="84">
        <f>Sheet4!L11+Sheet4!L45</f>
        <v>0.5864142758552696</v>
      </c>
      <c r="M45" s="84">
        <f>Sheet4!M11+Sheet4!M45</f>
        <v>0.6889274356750507</v>
      </c>
      <c r="N45" s="84">
        <f>Sheet4!N11+Sheet4!N45</f>
        <v>0.7816966343937298</v>
      </c>
      <c r="O45" s="84">
        <f>Sheet4!O11+Sheet4!O45</f>
        <v>0.7816966343937298</v>
      </c>
      <c r="P45" s="84">
        <f>Sheet4!P11+Sheet4!P45</f>
        <v>0.8883976420150054</v>
      </c>
      <c r="Q45" s="84">
        <f>Sheet4!Q11+Sheet4!Q45</f>
        <v>0.8980155573234332</v>
      </c>
      <c r="R45" s="85">
        <f>Sheet4!R11+Sheet4!R45</f>
        <v>1</v>
      </c>
      <c r="S45" s="97"/>
      <c r="T45" s="97"/>
      <c r="U45" s="97"/>
    </row>
    <row r="46" spans="1:21" ht="13.5">
      <c r="A46" s="100"/>
      <c r="B46" s="100"/>
      <c r="C46" s="100"/>
      <c r="D46" s="76"/>
      <c r="E46" s="74">
        <v>8</v>
      </c>
      <c r="F46" s="83">
        <f>Sheet4!F12+Sheet4!F46</f>
        <v>0.24240956072351422</v>
      </c>
      <c r="G46" s="84">
        <f>Sheet4!G12+Sheet4!G46</f>
        <v>0.24240956072351422</v>
      </c>
      <c r="H46" s="84">
        <f>Sheet4!H12+Sheet4!H46</f>
        <v>0.2611057845957175</v>
      </c>
      <c r="I46" s="84">
        <f>Sheet4!I12+Sheet4!I46</f>
        <v>0.32662192393736017</v>
      </c>
      <c r="J46" s="84">
        <f>Sheet4!J12+Sheet4!J46</f>
        <v>0.3615023474178404</v>
      </c>
      <c r="K46" s="84">
        <f>Sheet4!K12+Sheet4!K46</f>
        <v>0.45562267657992567</v>
      </c>
      <c r="L46" s="84">
        <f>Sheet4!L12+Sheet4!L46</f>
        <v>0.5762744531174713</v>
      </c>
      <c r="M46" s="84">
        <f>Sheet4!M12+Sheet4!M46</f>
        <v>0.6788652482269504</v>
      </c>
      <c r="N46" s="84">
        <f>Sheet4!N12+Sheet4!N46</f>
        <v>0.7749977212651535</v>
      </c>
      <c r="O46" s="84">
        <f>Sheet4!O12+Sheet4!O46</f>
        <v>0.7749977212651535</v>
      </c>
      <c r="P46" s="84">
        <f>Sheet4!P12+Sheet4!P46</f>
        <v>0.884052183173589</v>
      </c>
      <c r="Q46" s="84">
        <f>Sheet4!Q12+Sheet4!Q46</f>
        <v>0.8951130465382247</v>
      </c>
      <c r="R46" s="85">
        <f>Sheet4!R12+Sheet4!R46</f>
        <v>1</v>
      </c>
      <c r="S46" s="97"/>
      <c r="T46" s="97"/>
      <c r="U46" s="97"/>
    </row>
    <row r="47" spans="1:21" ht="13.5">
      <c r="A47" s="100"/>
      <c r="B47" s="100"/>
      <c r="C47" s="100"/>
      <c r="D47" s="76"/>
      <c r="E47" s="74">
        <v>9</v>
      </c>
      <c r="F47" s="80">
        <f>Sheet4!F13+Sheet4!F47</f>
        <v>0.22236997635933803</v>
      </c>
      <c r="G47" s="81">
        <f>Sheet4!G13+Sheet4!G47</f>
        <v>0.22236997635933803</v>
      </c>
      <c r="H47" s="81">
        <f>Sheet4!H13+Sheet4!H47</f>
        <v>0.24111600587371512</v>
      </c>
      <c r="I47" s="81">
        <f>Sheet4!I13+Sheet4!I47</f>
        <v>0.30249632892804695</v>
      </c>
      <c r="J47" s="81">
        <f>Sheet4!J13+Sheet4!J47</f>
        <v>0.3385552654482158</v>
      </c>
      <c r="K47" s="81">
        <f>Sheet4!K13+Sheet4!K47</f>
        <v>0.42841695501730104</v>
      </c>
      <c r="L47" s="81">
        <f>Sheet4!L13+Sheet4!L47</f>
        <v>0.5573075149838636</v>
      </c>
      <c r="M47" s="81">
        <f>Sheet4!M13+Sheet4!M47</f>
        <v>0.6598304621274269</v>
      </c>
      <c r="N47" s="81">
        <f>Sheet4!N13+Sheet4!N47</f>
        <v>0.7620511449701506</v>
      </c>
      <c r="O47" s="81">
        <f>Sheet4!O13+Sheet4!O47</f>
        <v>0.7620511449701506</v>
      </c>
      <c r="P47" s="81">
        <f>Sheet4!P13+Sheet4!P47</f>
        <v>0.8755257623554153</v>
      </c>
      <c r="Q47" s="81">
        <f>Sheet4!Q13+Sheet4!Q47</f>
        <v>0.8893899782135076</v>
      </c>
      <c r="R47" s="82">
        <f>Sheet4!R13+Sheet4!R47</f>
        <v>1</v>
      </c>
      <c r="S47" s="97"/>
      <c r="T47" s="97"/>
      <c r="U47" s="97"/>
    </row>
    <row r="48" spans="1:21" ht="13.5">
      <c r="A48" s="100"/>
      <c r="B48" s="100"/>
      <c r="C48" s="100"/>
      <c r="D48" s="76"/>
      <c r="E48" s="74" t="s">
        <v>2</v>
      </c>
      <c r="F48" s="80">
        <f>Sheet4!F14+Sheet4!F48</f>
        <v>0.22236997635933803</v>
      </c>
      <c r="G48" s="81">
        <f>Sheet4!G14+Sheet4!G48</f>
        <v>0.22236997635933803</v>
      </c>
      <c r="H48" s="81">
        <f>Sheet4!H14+Sheet4!H48</f>
        <v>0.17829172785119923</v>
      </c>
      <c r="I48" s="81">
        <f>Sheet4!I14+Sheet4!I48</f>
        <v>0.30249632892804695</v>
      </c>
      <c r="J48" s="81">
        <f>Sheet4!J14+Sheet4!J48</f>
        <v>0.3385552654482158</v>
      </c>
      <c r="K48" s="81">
        <f>Sheet4!K14+Sheet4!K48</f>
        <v>0.42841695501730104</v>
      </c>
      <c r="L48" s="81">
        <f>Sheet4!L14+Sheet4!L48</f>
        <v>0.5573075149838636</v>
      </c>
      <c r="M48" s="81">
        <f>Sheet4!M14+Sheet4!M48</f>
        <v>0.6598304621274269</v>
      </c>
      <c r="N48" s="81">
        <f>Sheet4!N14+Sheet4!N48</f>
        <v>0.7620511449701506</v>
      </c>
      <c r="O48" s="81">
        <f>Sheet4!O14+Sheet4!O48</f>
        <v>0.7620511449701506</v>
      </c>
      <c r="P48" s="81">
        <f>Sheet4!P14+Sheet4!P48</f>
        <v>0.8755257623554153</v>
      </c>
      <c r="Q48" s="81">
        <f>Sheet4!Q14+Sheet4!Q48</f>
        <v>0.8893899782135076</v>
      </c>
      <c r="R48" s="82">
        <f>Sheet4!R14+Sheet4!R48</f>
        <v>1</v>
      </c>
      <c r="S48" s="97"/>
      <c r="T48" s="97"/>
      <c r="U48" s="97"/>
    </row>
    <row r="49" spans="1:21" ht="13.5">
      <c r="A49" s="100"/>
      <c r="B49" s="100"/>
      <c r="C49" s="100"/>
      <c r="D49" s="76"/>
      <c r="E49" s="74" t="s">
        <v>3</v>
      </c>
      <c r="F49" s="83">
        <f>Sheet4!F15+Sheet4!F49</f>
        <v>0.20944444444444446</v>
      </c>
      <c r="G49" s="84">
        <f>Sheet4!G15+Sheet4!G49</f>
        <v>0.20944444444444446</v>
      </c>
      <c r="H49" s="84">
        <f>Sheet4!H15+Sheet4!H49</f>
        <v>0.22812846068660025</v>
      </c>
      <c r="I49" s="84">
        <f>Sheet4!I15+Sheet4!I49</f>
        <v>0.2868217054263566</v>
      </c>
      <c r="J49" s="84">
        <f>Sheet4!J15+Sheet4!J49</f>
        <v>0.32343234323432346</v>
      </c>
      <c r="K49" s="84">
        <f>Sheet4!K15+Sheet4!K49</f>
        <v>0.41036184210526316</v>
      </c>
      <c r="L49" s="84">
        <f>Sheet4!L15+Sheet4!L49</f>
        <v>0.5441229010360843</v>
      </c>
      <c r="M49" s="84">
        <f>Sheet4!M15+Sheet4!M49</f>
        <v>0.6464323748668797</v>
      </c>
      <c r="N49" s="84">
        <f>Sheet4!N15+Sheet4!N49</f>
        <v>0.7527164388363126</v>
      </c>
      <c r="O49" s="84">
        <f>Sheet4!O15+Sheet4!O49</f>
        <v>0.7527164388363126</v>
      </c>
      <c r="P49" s="84">
        <f>Sheet4!P15+Sheet4!P49</f>
        <v>0.8692708333333334</v>
      </c>
      <c r="Q49" s="84">
        <f>Sheet4!Q15+Sheet4!Q49</f>
        <v>0.8851678781585324</v>
      </c>
      <c r="R49" s="85">
        <f>Sheet4!R15+Sheet4!R49</f>
        <v>1</v>
      </c>
      <c r="S49" s="97"/>
      <c r="T49" s="97"/>
      <c r="U49" s="97"/>
    </row>
    <row r="50" spans="1:21" ht="13.5">
      <c r="A50" s="100"/>
      <c r="B50" s="100"/>
      <c r="C50" s="100"/>
      <c r="D50" s="76"/>
      <c r="E50" s="74" t="s">
        <v>4</v>
      </c>
      <c r="F50" s="83">
        <f>Sheet4!F16+Sheet4!F50</f>
        <v>0.20547385620915037</v>
      </c>
      <c r="G50" s="84">
        <f>Sheet4!G16+Sheet4!G50</f>
        <v>0.20547385620915037</v>
      </c>
      <c r="H50" s="84">
        <f>Sheet4!H16+Sheet4!H50</f>
        <v>0.22412387938060313</v>
      </c>
      <c r="I50" s="84">
        <f>Sheet4!I16+Sheet4!I50</f>
        <v>0.28198859005704974</v>
      </c>
      <c r="J50" s="84">
        <f>Sheet4!J16+Sheet4!J50</f>
        <v>0.318734793187348</v>
      </c>
      <c r="K50" s="84">
        <f>Sheet4!K16+Sheet4!K50</f>
        <v>0.4047330097087379</v>
      </c>
      <c r="L50" s="84">
        <f>Sheet4!L16+Sheet4!L50</f>
        <v>0.5399098382391938</v>
      </c>
      <c r="M50" s="84">
        <f>Sheet4!M16+Sheet4!M50</f>
        <v>0.6421219319081553</v>
      </c>
      <c r="N50" s="84">
        <f>Sheet4!N16+Sheet4!N50</f>
        <v>0.7496732026143791</v>
      </c>
      <c r="O50" s="84">
        <f>Sheet4!O16+Sheet4!O50</f>
        <v>0.7496732026143791</v>
      </c>
      <c r="P50" s="84">
        <f>Sheet4!P16+Sheet4!P50</f>
        <v>0.8672118380062306</v>
      </c>
      <c r="Q50" s="84">
        <f>Sheet4!Q16+Sheet4!Q50</f>
        <v>0.8837736337736337</v>
      </c>
      <c r="R50" s="85">
        <f>Sheet4!R16+Sheet4!R50</f>
        <v>1</v>
      </c>
      <c r="S50" s="97"/>
      <c r="T50" s="97"/>
      <c r="U50" s="97"/>
    </row>
    <row r="51" spans="1:21" ht="13.5">
      <c r="A51" s="100"/>
      <c r="B51" s="100"/>
      <c r="C51" s="100"/>
      <c r="D51" s="76"/>
      <c r="E51" s="74" t="s">
        <v>5</v>
      </c>
      <c r="F51" s="86">
        <f>Sheet4!F17+Sheet4!F51</f>
        <v>0.19444444444444442</v>
      </c>
      <c r="G51" s="87">
        <f>Sheet4!G17+Sheet4!G51</f>
        <v>0.19444444444444442</v>
      </c>
      <c r="H51" s="87">
        <f>Sheet4!H17+Sheet4!H51</f>
        <v>0.21296296296296297</v>
      </c>
      <c r="I51" s="87">
        <f>Sheet4!I17+Sheet4!I51</f>
        <v>0.2685185185185185</v>
      </c>
      <c r="J51" s="87">
        <f>Sheet4!J17+Sheet4!J51</f>
        <v>0.3055555555555555</v>
      </c>
      <c r="K51" s="87">
        <f>Sheet4!K17+Sheet4!K51</f>
        <v>0.3888888888888889</v>
      </c>
      <c r="L51" s="87">
        <f>Sheet4!L17+Sheet4!L51</f>
        <v>0.5277777777777778</v>
      </c>
      <c r="M51" s="87">
        <f>Sheet4!M17+Sheet4!M51</f>
        <v>0.6296296296296297</v>
      </c>
      <c r="N51" s="87">
        <f>Sheet4!N17+Sheet4!N51</f>
        <v>0.7407407407407407</v>
      </c>
      <c r="O51" s="87">
        <f>Sheet4!O17+Sheet4!O51</f>
        <v>0.7407407407407407</v>
      </c>
      <c r="P51" s="87">
        <f>Sheet4!P17+Sheet4!P51</f>
        <v>0.8611111111111112</v>
      </c>
      <c r="Q51" s="87">
        <f>Sheet4!Q17+Sheet4!Q51</f>
        <v>0.8796296296296297</v>
      </c>
      <c r="R51" s="88">
        <f>Sheet4!R17+Sheet4!R51</f>
        <v>1</v>
      </c>
      <c r="S51" s="97"/>
      <c r="T51" s="97"/>
      <c r="U51" s="97"/>
    </row>
    <row r="52" spans="1:21" ht="12.75">
      <c r="A52" s="100"/>
      <c r="B52" s="100"/>
      <c r="C52" s="100"/>
      <c r="D52" s="105"/>
      <c r="E52" s="105"/>
      <c r="F52" s="105"/>
      <c r="G52" s="105"/>
      <c r="H52" s="105"/>
      <c r="I52" s="105"/>
      <c r="J52" s="105"/>
      <c r="K52" s="105"/>
      <c r="L52" s="105"/>
      <c r="M52" s="105"/>
      <c r="N52" s="105"/>
      <c r="O52" s="105"/>
      <c r="P52" s="105"/>
      <c r="Q52" s="105"/>
      <c r="R52" s="105"/>
      <c r="S52" s="106"/>
      <c r="T52" s="106"/>
      <c r="U52" s="106"/>
    </row>
    <row r="53" spans="1:21" ht="30" customHeight="1">
      <c r="A53" s="100"/>
      <c r="B53" s="100"/>
      <c r="C53" s="100"/>
      <c r="D53" s="99" t="s">
        <v>42</v>
      </c>
      <c r="E53" s="99"/>
      <c r="F53" s="99"/>
      <c r="G53" s="99"/>
      <c r="H53" s="99"/>
      <c r="I53" s="99"/>
      <c r="J53" s="99"/>
      <c r="K53" s="99"/>
      <c r="L53" s="99"/>
      <c r="M53" s="99"/>
      <c r="N53" s="99"/>
      <c r="O53" s="99"/>
      <c r="P53" s="99"/>
      <c r="Q53" s="99"/>
      <c r="R53" s="99"/>
      <c r="S53" s="97"/>
      <c r="T53" s="97"/>
      <c r="U53" s="97"/>
    </row>
    <row r="54" spans="1:21" ht="15.75" customHeight="1">
      <c r="A54" s="100"/>
      <c r="B54" s="100"/>
      <c r="C54" s="100"/>
      <c r="F54" s="73" t="s">
        <v>29</v>
      </c>
      <c r="G54" s="73"/>
      <c r="H54" s="73"/>
      <c r="I54" s="73"/>
      <c r="J54" s="73"/>
      <c r="K54" s="73"/>
      <c r="L54" s="73"/>
      <c r="M54" s="73"/>
      <c r="N54" s="73"/>
      <c r="O54" s="73"/>
      <c r="P54" s="73"/>
      <c r="Q54" s="73"/>
      <c r="R54" s="73"/>
      <c r="S54" s="97"/>
      <c r="T54" s="97"/>
      <c r="U54" s="97"/>
    </row>
    <row r="55" spans="1:21" ht="12.75">
      <c r="A55" s="100"/>
      <c r="B55" s="100"/>
      <c r="C55" s="100"/>
      <c r="F55" s="74">
        <v>1</v>
      </c>
      <c r="G55" s="74">
        <v>2</v>
      </c>
      <c r="H55" s="74">
        <v>3</v>
      </c>
      <c r="I55" s="74">
        <v>4</v>
      </c>
      <c r="J55" s="74">
        <v>5</v>
      </c>
      <c r="K55" s="74">
        <v>6</v>
      </c>
      <c r="L55" s="74">
        <v>7</v>
      </c>
      <c r="M55" s="74">
        <v>8</v>
      </c>
      <c r="N55" s="74">
        <v>9</v>
      </c>
      <c r="O55" s="74" t="s">
        <v>2</v>
      </c>
      <c r="P55" s="74" t="s">
        <v>3</v>
      </c>
      <c r="Q55" s="74" t="s">
        <v>4</v>
      </c>
      <c r="R55" s="74" t="s">
        <v>5</v>
      </c>
      <c r="S55" s="97"/>
      <c r="T55" s="97"/>
      <c r="U55" s="97"/>
    </row>
    <row r="56" spans="1:21" ht="13.5" customHeight="1">
      <c r="A56" s="100"/>
      <c r="B56" s="100"/>
      <c r="C56" s="100"/>
      <c r="D56" s="76" t="s">
        <v>31</v>
      </c>
      <c r="E56" s="74">
        <v>1</v>
      </c>
      <c r="F56" s="107">
        <f>Sheet4!F22+Sheet4!F39</f>
        <v>0.725</v>
      </c>
      <c r="G56" s="108">
        <f>Sheet4!G22+Sheet4!G39</f>
        <v>0.725</v>
      </c>
      <c r="H56" s="108">
        <f>Sheet4!H22+Sheet4!H39</f>
        <v>0.7056451612903225</v>
      </c>
      <c r="I56" s="108">
        <f>Sheet4!I22+Sheet4!I39</f>
        <v>0.7056451612903225</v>
      </c>
      <c r="J56" s="108">
        <f>Sheet4!J22+Sheet4!J39</f>
        <v>0.6704545454545454</v>
      </c>
      <c r="K56" s="108">
        <f>Sheet4!K22+Sheet4!K39</f>
        <v>0.6654411764705882</v>
      </c>
      <c r="L56" s="108">
        <f>Sheet4!L22+Sheet4!L39</f>
        <v>0.5823170731707317</v>
      </c>
      <c r="M56" s="108">
        <f>Sheet4!M22+Sheet4!M39</f>
        <v>0.5697674418604651</v>
      </c>
      <c r="N56" s="108">
        <f>Sheet4!N22+Sheet4!N39</f>
        <v>0.5398936170212766</v>
      </c>
      <c r="O56" s="108">
        <f>Sheet4!O22+Sheet4!O39</f>
        <v>0.5398936170212766</v>
      </c>
      <c r="P56" s="108">
        <f>Sheet4!P22+Sheet4!P39</f>
        <v>0.5225</v>
      </c>
      <c r="Q56" s="108">
        <f>Sheet4!Q22+Sheet4!Q39</f>
        <v>0.5147058823529411</v>
      </c>
      <c r="R56" s="109">
        <f>Sheet4!R22+Sheet4!R39</f>
        <v>0.5</v>
      </c>
      <c r="S56" s="97"/>
      <c r="T56" s="97"/>
      <c r="U56" s="97"/>
    </row>
    <row r="57" spans="1:21" ht="12.75">
      <c r="A57" s="100"/>
      <c r="B57" s="100"/>
      <c r="C57" s="100"/>
      <c r="D57" s="76"/>
      <c r="E57" s="74">
        <v>2</v>
      </c>
      <c r="F57" s="110">
        <f>Sheet4!F23+Sheet4!F40</f>
        <v>0.725</v>
      </c>
      <c r="G57" s="111">
        <f>Sheet4!G23+Sheet4!G40</f>
        <v>0.725</v>
      </c>
      <c r="H57" s="111">
        <f>Sheet4!H23+Sheet4!H40</f>
        <v>0.7056451612903225</v>
      </c>
      <c r="I57" s="111">
        <f>Sheet4!I23+Sheet4!I40</f>
        <v>0.7056451612903225</v>
      </c>
      <c r="J57" s="111">
        <f>Sheet4!J23+Sheet4!J40</f>
        <v>0.6704545454545454</v>
      </c>
      <c r="K57" s="111">
        <f>Sheet4!K23+Sheet4!K40</f>
        <v>0.6654411764705882</v>
      </c>
      <c r="L57" s="111">
        <f>Sheet4!L23+Sheet4!L40</f>
        <v>0.5823170731707317</v>
      </c>
      <c r="M57" s="111">
        <f>Sheet4!M23+Sheet4!M40</f>
        <v>0.5697674418604651</v>
      </c>
      <c r="N57" s="111">
        <f>Sheet4!N23+Sheet4!N40</f>
        <v>0.5398936170212766</v>
      </c>
      <c r="O57" s="111">
        <f>Sheet4!O23+Sheet4!O40</f>
        <v>0.5398936170212766</v>
      </c>
      <c r="P57" s="111">
        <f>Sheet4!P23+Sheet4!P40</f>
        <v>0.5225</v>
      </c>
      <c r="Q57" s="111">
        <f>Sheet4!Q23+Sheet4!Q40</f>
        <v>0.5147058823529411</v>
      </c>
      <c r="R57" s="112">
        <f>Sheet4!R23+Sheet4!R40</f>
        <v>0.5</v>
      </c>
      <c r="S57" s="97"/>
      <c r="T57" s="97"/>
      <c r="U57" s="97"/>
    </row>
    <row r="58" spans="1:21" ht="12.75">
      <c r="A58" s="100"/>
      <c r="B58" s="100"/>
      <c r="C58" s="100"/>
      <c r="D58" s="76"/>
      <c r="E58" s="74">
        <v>3</v>
      </c>
      <c r="F58" s="113">
        <f>Sheet4!F24+Sheet4!F41</f>
        <v>0.7338709677419355</v>
      </c>
      <c r="G58" s="114">
        <f>Sheet4!G24+Sheet4!G41</f>
        <v>0.7338709677419355</v>
      </c>
      <c r="H58" s="114">
        <f>Sheet4!H24+Sheet4!H41</f>
        <v>0.7142546718817905</v>
      </c>
      <c r="I58" s="114">
        <f>Sheet4!I24+Sheet4!I41</f>
        <v>0.7142546718817905</v>
      </c>
      <c r="J58" s="114">
        <f>Sheet4!J24+Sheet4!J41</f>
        <v>0.6783517835178352</v>
      </c>
      <c r="K58" s="114">
        <f>Sheet4!K24+Sheet4!K41</f>
        <v>0.6734449760765551</v>
      </c>
      <c r="L58" s="114">
        <f>Sheet4!L24+Sheet4!L41</f>
        <v>0.5872617853560682</v>
      </c>
      <c r="M58" s="114">
        <f>Sheet4!M24+Sheet4!M41</f>
        <v>0.5741450942793225</v>
      </c>
      <c r="N58" s="114">
        <f>Sheet4!N24+Sheet4!N41</f>
        <v>0.5425844346549192</v>
      </c>
      <c r="O58" s="114">
        <f>Sheet4!O24+Sheet4!O41</f>
        <v>0.5425844346549192</v>
      </c>
      <c r="P58" s="114">
        <f>Sheet4!P24+Sheet4!P41</f>
        <v>0.5240863787375415</v>
      </c>
      <c r="Q58" s="114">
        <f>Sheet4!Q24+Sheet4!Q41</f>
        <v>0.5157565878837272</v>
      </c>
      <c r="R58" s="115">
        <f>Sheet4!R24+Sheet4!R41</f>
        <v>0.5</v>
      </c>
      <c r="S58" s="97"/>
      <c r="T58" s="97"/>
      <c r="U58" s="97"/>
    </row>
    <row r="59" spans="1:21" ht="13.5">
      <c r="A59" s="100"/>
      <c r="B59" s="100"/>
      <c r="C59" s="100"/>
      <c r="D59" s="76"/>
      <c r="E59" s="74">
        <v>4</v>
      </c>
      <c r="F59" s="113">
        <f>Sheet4!F25+Sheet4!F42</f>
        <v>0.782258064516129</v>
      </c>
      <c r="G59" s="114">
        <f>Sheet4!G25+Sheet4!G42</f>
        <v>0.782258064516129</v>
      </c>
      <c r="H59" s="114">
        <f>Sheet4!H25+Sheet4!H42</f>
        <v>0.7585832246849196</v>
      </c>
      <c r="I59" s="114">
        <f>Sheet4!I25+Sheet4!I42</f>
        <v>0.7585832246849196</v>
      </c>
      <c r="J59" s="114">
        <f>Sheet4!J25+Sheet4!J42</f>
        <v>0.7152521525215252</v>
      </c>
      <c r="K59" s="114">
        <f>Sheet4!K25+Sheet4!K42</f>
        <v>0.7093301435406698</v>
      </c>
      <c r="L59" s="114">
        <f>Sheet4!L25+Sheet4!L42</f>
        <v>0.6053159478435306</v>
      </c>
      <c r="M59" s="114">
        <f>Sheet4!M25+Sheet4!M42</f>
        <v>0.5894854586129754</v>
      </c>
      <c r="N59" s="114">
        <f>Sheet4!N25+Sheet4!N42</f>
        <v>0.5513950073421439</v>
      </c>
      <c r="O59" s="114">
        <f>Sheet4!O25+Sheet4!O42</f>
        <v>0.5513950073421439</v>
      </c>
      <c r="P59" s="114">
        <f>Sheet4!P25+Sheet4!P42</f>
        <v>0.5290697674418605</v>
      </c>
      <c r="Q59" s="114">
        <f>Sheet4!Q25+Sheet4!Q42</f>
        <v>0.5190165715838088</v>
      </c>
      <c r="R59" s="115">
        <f>Sheet4!R25+Sheet4!R42</f>
        <v>0.5</v>
      </c>
      <c r="S59" s="97"/>
      <c r="T59" s="97"/>
      <c r="U59" s="97"/>
    </row>
    <row r="60" spans="1:21" ht="13.5">
      <c r="A60" s="100"/>
      <c r="B60" s="100"/>
      <c r="C60" s="100"/>
      <c r="D60" s="76"/>
      <c r="E60" s="74">
        <v>5</v>
      </c>
      <c r="F60" s="110">
        <f>Sheet4!F26+Sheet4!F43</f>
        <v>0.7954545454545454</v>
      </c>
      <c r="G60" s="111">
        <f>Sheet4!G26+Sheet4!G43</f>
        <v>0.7954545454545454</v>
      </c>
      <c r="H60" s="111">
        <f>Sheet4!H26+Sheet4!H43</f>
        <v>0.7718327183271831</v>
      </c>
      <c r="I60" s="111">
        <f>Sheet4!I26+Sheet4!I43</f>
        <v>0.7718327183271833</v>
      </c>
      <c r="J60" s="111">
        <f>Sheet4!J26+Sheet4!J43</f>
        <v>0.7280701754385965</v>
      </c>
      <c r="K60" s="111">
        <f>Sheet4!K26+Sheet4!K43</f>
        <v>0.7226027397260274</v>
      </c>
      <c r="L60" s="111">
        <f>Sheet4!L26+Sheet4!L43</f>
        <v>0.6143695014662757</v>
      </c>
      <c r="M60" s="111">
        <f>Sheet4!M26+Sheet4!M43</f>
        <v>0.5976525821596244</v>
      </c>
      <c r="N60" s="111">
        <f>Sheet4!N26+Sheet4!N43</f>
        <v>0.5565709312445605</v>
      </c>
      <c r="O60" s="111">
        <f>Sheet4!O26+Sheet4!O43</f>
        <v>0.5565709312445605</v>
      </c>
      <c r="P60" s="111">
        <f>Sheet4!P26+Sheet4!P43</f>
        <v>0.5321782178217822</v>
      </c>
      <c r="Q60" s="111">
        <f>Sheet4!Q26+Sheet4!Q43</f>
        <v>0.5210867802108679</v>
      </c>
      <c r="R60" s="112">
        <f>Sheet4!R26+Sheet4!R43</f>
        <v>0.5</v>
      </c>
      <c r="S60" s="97"/>
      <c r="T60" s="97"/>
      <c r="U60" s="97"/>
    </row>
    <row r="61" spans="1:21" ht="13.5">
      <c r="A61" s="100"/>
      <c r="B61" s="100"/>
      <c r="C61" s="100"/>
      <c r="D61" s="76"/>
      <c r="E61" s="74">
        <v>6</v>
      </c>
      <c r="F61" s="110">
        <f>Sheet4!F27+Sheet4!F44</f>
        <v>0.8455882352941176</v>
      </c>
      <c r="G61" s="111">
        <f>Sheet4!G27+Sheet4!G44</f>
        <v>0.8455882352941176</v>
      </c>
      <c r="H61" s="111">
        <f>Sheet4!H27+Sheet4!H44</f>
        <v>0.8185805422647527</v>
      </c>
      <c r="I61" s="111">
        <f>Sheet4!I27+Sheet4!I44</f>
        <v>0.8185805422647529</v>
      </c>
      <c r="J61" s="111">
        <f>Sheet4!J27+Sheet4!J44</f>
        <v>0.7682648401826484</v>
      </c>
      <c r="K61" s="111">
        <f>Sheet4!K27+Sheet4!K44</f>
        <v>0.7622767857142857</v>
      </c>
      <c r="L61" s="111">
        <f>Sheet4!L27+Sheet4!L44</f>
        <v>0.6361003861003862</v>
      </c>
      <c r="M61" s="111">
        <f>Sheet4!M27+Sheet4!M44</f>
        <v>0.6164807930607188</v>
      </c>
      <c r="N61" s="111">
        <f>Sheet4!N27+Sheet4!N44</f>
        <v>0.567762399077278</v>
      </c>
      <c r="O61" s="111">
        <f>Sheet4!O27+Sheet4!O44</f>
        <v>0.567762399077278</v>
      </c>
      <c r="P61" s="111">
        <f>Sheet4!P27+Sheet4!P44</f>
        <v>0.5386513157894737</v>
      </c>
      <c r="Q61" s="111">
        <f>Sheet4!Q27+Sheet4!Q44</f>
        <v>0.5253505933117584</v>
      </c>
      <c r="R61" s="112">
        <f>Sheet4!R27+Sheet4!R44</f>
        <v>0.5</v>
      </c>
      <c r="S61" s="97"/>
      <c r="T61" s="97"/>
      <c r="U61" s="97"/>
    </row>
    <row r="62" spans="1:21" ht="13.5">
      <c r="A62" s="100"/>
      <c r="B62" s="100"/>
      <c r="C62" s="100"/>
      <c r="D62" s="76"/>
      <c r="E62" s="74">
        <v>7</v>
      </c>
      <c r="F62" s="113">
        <f>Sheet4!F28+Sheet4!F45</f>
        <v>0.871951219512195</v>
      </c>
      <c r="G62" s="114">
        <f>Sheet4!G28+Sheet4!G45</f>
        <v>0.871951219512195</v>
      </c>
      <c r="H62" s="114">
        <f>Sheet4!H28+Sheet4!H45</f>
        <v>0.8467067870277498</v>
      </c>
      <c r="I62" s="114">
        <f>Sheet4!I28+Sheet4!I45</f>
        <v>0.8467067870277499</v>
      </c>
      <c r="J62" s="114">
        <f>Sheet4!J28+Sheet4!J45</f>
        <v>0.7981427174975562</v>
      </c>
      <c r="K62" s="114">
        <f>Sheet4!K28+Sheet4!K45</f>
        <v>0.7944015444015444</v>
      </c>
      <c r="L62" s="114">
        <f>Sheet4!L28+Sheet4!L45</f>
        <v>0.6623779946761313</v>
      </c>
      <c r="M62" s="114">
        <f>Sheet4!M28+Sheet4!M45</f>
        <v>0.6410812373518358</v>
      </c>
      <c r="N62" s="114">
        <f>Sheet4!N28+Sheet4!N45</f>
        <v>0.5843706777316735</v>
      </c>
      <c r="O62" s="114">
        <f>Sheet4!O28+Sheet4!O45</f>
        <v>0.5843706777316735</v>
      </c>
      <c r="P62" s="114">
        <f>Sheet4!P28+Sheet4!P45</f>
        <v>0.5490353697749196</v>
      </c>
      <c r="Q62" s="114">
        <f>Sheet4!Q28+Sheet4!Q45</f>
        <v>0.5323521612304428</v>
      </c>
      <c r="R62" s="115">
        <f>Sheet4!R28+Sheet4!R45</f>
        <v>0.5</v>
      </c>
      <c r="S62" s="97"/>
      <c r="T62" s="97"/>
      <c r="U62" s="97"/>
    </row>
    <row r="63" spans="1:21" ht="13.5">
      <c r="A63" s="100"/>
      <c r="B63" s="100"/>
      <c r="C63" s="100"/>
      <c r="D63" s="76"/>
      <c r="E63" s="74">
        <v>8</v>
      </c>
      <c r="F63" s="113">
        <f>Sheet4!F29+Sheet4!F46</f>
        <v>0.9127906976744187</v>
      </c>
      <c r="G63" s="114">
        <f>Sheet4!G29+Sheet4!G46</f>
        <v>0.9127906976744187</v>
      </c>
      <c r="H63" s="114">
        <f>Sheet4!H29+Sheet4!H46</f>
        <v>0.8857462448066475</v>
      </c>
      <c r="I63" s="114">
        <f>Sheet4!I29+Sheet4!I46</f>
        <v>0.8857462448066474</v>
      </c>
      <c r="J63" s="114">
        <f>Sheet4!J29+Sheet4!J46</f>
        <v>0.8333333333333333</v>
      </c>
      <c r="K63" s="114">
        <f>Sheet4!K29+Sheet4!K46</f>
        <v>0.8299256505576209</v>
      </c>
      <c r="L63" s="114">
        <f>Sheet4!L29+Sheet4!L46</f>
        <v>0.6847354726799653</v>
      </c>
      <c r="M63" s="114">
        <f>Sheet4!M29+Sheet4!M46</f>
        <v>0.6611347517730497</v>
      </c>
      <c r="N63" s="114">
        <f>Sheet4!N29+Sheet4!N46</f>
        <v>0.5970741044572053</v>
      </c>
      <c r="O63" s="114">
        <f>Sheet4!O29+Sheet4!O46</f>
        <v>0.5970741044572053</v>
      </c>
      <c r="P63" s="114">
        <f>Sheet4!P29+Sheet4!P46</f>
        <v>0.5567092651757188</v>
      </c>
      <c r="Q63" s="114">
        <f>Sheet4!Q29+Sheet4!Q46</f>
        <v>0.5374769068355767</v>
      </c>
      <c r="R63" s="115">
        <f>Sheet4!R29+Sheet4!R46</f>
        <v>0.5</v>
      </c>
      <c r="S63" s="97"/>
      <c r="T63" s="97"/>
      <c r="U63" s="97"/>
    </row>
    <row r="64" spans="1:21" ht="13.5">
      <c r="A64" s="100"/>
      <c r="B64" s="100"/>
      <c r="C64" s="100"/>
      <c r="D64" s="76"/>
      <c r="E64" s="74">
        <v>9</v>
      </c>
      <c r="F64" s="110">
        <f>Sheet4!F30+Sheet4!F47</f>
        <v>0.9361702127659575</v>
      </c>
      <c r="G64" s="111">
        <f>Sheet4!G30+Sheet4!G47</f>
        <v>0.9361702127659575</v>
      </c>
      <c r="H64" s="111">
        <f>Sheet4!H30+Sheet4!H47</f>
        <v>0.9093979441997062</v>
      </c>
      <c r="I64" s="111">
        <f>Sheet4!I30+Sheet4!I47</f>
        <v>0.9093979441997064</v>
      </c>
      <c r="J64" s="111">
        <f>Sheet4!J30+Sheet4!J47</f>
        <v>0.8568320278503047</v>
      </c>
      <c r="K64" s="111">
        <f>Sheet4!K30+Sheet4!K47</f>
        <v>0.8546712802768166</v>
      </c>
      <c r="L64" s="111">
        <f>Sheet4!L30+Sheet4!L47</f>
        <v>0.704149377593361</v>
      </c>
      <c r="M64" s="111">
        <f>Sheet4!M30+Sheet4!M47</f>
        <v>0.6793820071096527</v>
      </c>
      <c r="N64" s="111">
        <f>Sheet4!N30+Sheet4!N47</f>
        <v>0.6095963646083935</v>
      </c>
      <c r="O64" s="111">
        <f>Sheet4!O30+Sheet4!O47</f>
        <v>0.6095963646083935</v>
      </c>
      <c r="P64" s="111">
        <f>Sheet4!P30+Sheet4!P47</f>
        <v>0.5646687697160884</v>
      </c>
      <c r="Q64" s="111">
        <f>Sheet4!Q30+Sheet4!Q47</f>
        <v>0.5428758169934641</v>
      </c>
      <c r="R64" s="112">
        <f>Sheet4!R30+Sheet4!R47</f>
        <v>0.5</v>
      </c>
      <c r="S64" s="97"/>
      <c r="T64" s="97"/>
      <c r="U64" s="97"/>
    </row>
    <row r="65" spans="1:21" ht="13.5">
      <c r="A65" s="100"/>
      <c r="B65" s="100"/>
      <c r="C65" s="100"/>
      <c r="D65" s="76"/>
      <c r="E65" s="74" t="s">
        <v>2</v>
      </c>
      <c r="F65" s="110">
        <f>Sheet4!F31+Sheet4!F48</f>
        <v>0.9361702127659575</v>
      </c>
      <c r="G65" s="111">
        <f>Sheet4!G31+Sheet4!G48</f>
        <v>0.9361702127659575</v>
      </c>
      <c r="H65" s="111">
        <f>Sheet4!H31+Sheet4!H48</f>
        <v>0.9093979441997062</v>
      </c>
      <c r="I65" s="111">
        <f>Sheet4!I31+Sheet4!I48</f>
        <v>0.9093979441997064</v>
      </c>
      <c r="J65" s="111">
        <f>Sheet4!J31+Sheet4!J48</f>
        <v>0.8568320278503047</v>
      </c>
      <c r="K65" s="111">
        <f>Sheet4!K31+Sheet4!K48</f>
        <v>0.8546712802768166</v>
      </c>
      <c r="L65" s="111">
        <f>Sheet4!L31+Sheet4!L48</f>
        <v>0.704149377593361</v>
      </c>
      <c r="M65" s="111">
        <f>Sheet4!M31+Sheet4!M48</f>
        <v>0.6793820071096527</v>
      </c>
      <c r="N65" s="111">
        <f>Sheet4!N31+Sheet4!N48</f>
        <v>0.6095963646083935</v>
      </c>
      <c r="O65" s="111">
        <f>Sheet4!O31+Sheet4!O48</f>
        <v>0.6095963646083935</v>
      </c>
      <c r="P65" s="111">
        <f>Sheet4!P31+Sheet4!P48</f>
        <v>0.5646687697160884</v>
      </c>
      <c r="Q65" s="111">
        <f>Sheet4!Q31+Sheet4!Q48</f>
        <v>0.5428758169934641</v>
      </c>
      <c r="R65" s="112">
        <f>Sheet4!R31+Sheet4!R48</f>
        <v>0.5</v>
      </c>
      <c r="S65" s="97"/>
      <c r="T65" s="97"/>
      <c r="U65" s="97"/>
    </row>
    <row r="66" spans="1:21" ht="13.5">
      <c r="A66" s="98"/>
      <c r="B66" s="98"/>
      <c r="C66" s="98"/>
      <c r="D66" s="76"/>
      <c r="E66" s="74" t="s">
        <v>3</v>
      </c>
      <c r="F66" s="113">
        <f>Sheet4!F32+Sheet4!F49</f>
        <v>0.97</v>
      </c>
      <c r="G66" s="114">
        <f>Sheet4!G32+Sheet4!G49</f>
        <v>0.97</v>
      </c>
      <c r="H66" s="114">
        <f>Sheet4!H32+Sheet4!H49</f>
        <v>0.9424141749723145</v>
      </c>
      <c r="I66" s="114">
        <f>Sheet4!I32+Sheet4!I49</f>
        <v>0.9424141749723145</v>
      </c>
      <c r="J66" s="114">
        <f>Sheet4!J32+Sheet4!J49</f>
        <v>0.8877887788778879</v>
      </c>
      <c r="K66" s="114">
        <f>Sheet4!K32+Sheet4!K49</f>
        <v>0.8865131578947368</v>
      </c>
      <c r="L66" s="114">
        <f>Sheet4!L32+Sheet4!L49</f>
        <v>0.7266881028938907</v>
      </c>
      <c r="M66" s="114">
        <f>Sheet4!M32+Sheet4!M49</f>
        <v>0.7002129925452609</v>
      </c>
      <c r="N66" s="114">
        <f>Sheet4!N32+Sheet4!N49</f>
        <v>0.6235541535226078</v>
      </c>
      <c r="O66" s="114">
        <f>Sheet4!O32+Sheet4!O49</f>
        <v>0.6235541535226078</v>
      </c>
      <c r="P66" s="114">
        <f>Sheet4!P32+Sheet4!P49</f>
        <v>0.5734375</v>
      </c>
      <c r="Q66" s="114">
        <f>Sheet4!Q32+Sheet4!Q49</f>
        <v>0.5488058151609554</v>
      </c>
      <c r="R66" s="115">
        <f>Sheet4!R32+Sheet4!R49</f>
        <v>0.5</v>
      </c>
      <c r="S66" s="97"/>
      <c r="T66" s="97"/>
      <c r="U66" s="97"/>
    </row>
    <row r="67" spans="1:21" ht="13.5">
      <c r="A67" s="98"/>
      <c r="B67" s="98"/>
      <c r="C67" s="98"/>
      <c r="D67" s="76"/>
      <c r="E67" s="74" t="s">
        <v>4</v>
      </c>
      <c r="F67" s="113">
        <f>Sheet4!F33+Sheet4!F50</f>
        <v>0.9705882352941178</v>
      </c>
      <c r="G67" s="114">
        <f>Sheet4!G33+Sheet4!G50</f>
        <v>0.9705882352941178</v>
      </c>
      <c r="H67" s="114">
        <f>Sheet4!H33+Sheet4!H50</f>
        <v>0.9433577832110839</v>
      </c>
      <c r="I67" s="114">
        <f>Sheet4!I33+Sheet4!I50</f>
        <v>0.943357783211084</v>
      </c>
      <c r="J67" s="114">
        <f>Sheet4!J33+Sheet4!J50</f>
        <v>0.8892944038929441</v>
      </c>
      <c r="K67" s="114">
        <f>Sheet4!K33+Sheet4!K50</f>
        <v>0.8883495145631068</v>
      </c>
      <c r="L67" s="114">
        <f>Sheet4!L33+Sheet4!L50</f>
        <v>0.7291169451073987</v>
      </c>
      <c r="M67" s="114">
        <f>Sheet4!M33+Sheet4!M50</f>
        <v>0.7026920031670625</v>
      </c>
      <c r="N67" s="114">
        <f>Sheet4!N33+Sheet4!N50</f>
        <v>0.6254901960784314</v>
      </c>
      <c r="O67" s="114">
        <f>Sheet4!O33+Sheet4!O50</f>
        <v>0.6254901960784314</v>
      </c>
      <c r="P67" s="114">
        <f>Sheet4!P33+Sheet4!P50</f>
        <v>0.5747663551401869</v>
      </c>
      <c r="Q67" s="114">
        <f>Sheet4!Q33+Sheet4!Q50</f>
        <v>0.5497280497280497</v>
      </c>
      <c r="R67" s="115">
        <f>Sheet4!R33+Sheet4!R50</f>
        <v>0.5</v>
      </c>
      <c r="S67" s="97"/>
      <c r="T67" s="97"/>
      <c r="U67" s="97"/>
    </row>
    <row r="68" spans="1:21" ht="13.5">
      <c r="A68" s="98"/>
      <c r="B68" s="98"/>
      <c r="C68" s="98"/>
      <c r="D68" s="76"/>
      <c r="E68" s="74" t="s">
        <v>5</v>
      </c>
      <c r="F68" s="116">
        <f>Sheet4!F34+Sheet4!F51</f>
        <v>1</v>
      </c>
      <c r="G68" s="117">
        <f>Sheet4!G34+Sheet4!G51</f>
        <v>1</v>
      </c>
      <c r="H68" s="117">
        <f>Sheet4!H34+Sheet4!H51</f>
        <v>0.9722222222222221</v>
      </c>
      <c r="I68" s="117">
        <f>Sheet4!I34+Sheet4!I51</f>
        <v>0.9722222222222221</v>
      </c>
      <c r="J68" s="117">
        <f>Sheet4!J34+Sheet4!J51</f>
        <v>0.9166666666666666</v>
      </c>
      <c r="K68" s="117">
        <f>Sheet4!K34+Sheet4!K51</f>
        <v>0.9166666666666667</v>
      </c>
      <c r="L68" s="117">
        <f>Sheet4!L34+Sheet4!L51</f>
        <v>0.75</v>
      </c>
      <c r="M68" s="117">
        <f>Sheet4!M34+Sheet4!M51</f>
        <v>0.7222222222222222</v>
      </c>
      <c r="N68" s="117">
        <f>Sheet4!N34+Sheet4!N51</f>
        <v>0.6388888888888888</v>
      </c>
      <c r="O68" s="117">
        <f>Sheet4!O34+Sheet4!O51</f>
        <v>0.6388888888888888</v>
      </c>
      <c r="P68" s="117">
        <f>Sheet4!P34+Sheet4!P51</f>
        <v>0.5833333333333334</v>
      </c>
      <c r="Q68" s="117">
        <f>Sheet4!Q34+Sheet4!Q51</f>
        <v>0.5555555555555556</v>
      </c>
      <c r="R68" s="118">
        <f>Sheet4!R34+Sheet4!R51</f>
        <v>0.5</v>
      </c>
      <c r="S68" s="97"/>
      <c r="T68" s="97"/>
      <c r="U68" s="97"/>
    </row>
    <row r="69" spans="1:21" ht="12.75">
      <c r="A69" s="106"/>
      <c r="B69" s="106"/>
      <c r="C69" s="106"/>
      <c r="D69" s="105"/>
      <c r="E69" s="105"/>
      <c r="F69" s="105"/>
      <c r="G69" s="105"/>
      <c r="H69" s="105"/>
      <c r="I69" s="105"/>
      <c r="J69" s="105"/>
      <c r="K69" s="105"/>
      <c r="L69" s="105"/>
      <c r="M69" s="105"/>
      <c r="N69" s="105"/>
      <c r="O69" s="105"/>
      <c r="P69" s="105"/>
      <c r="Q69" s="105"/>
      <c r="R69" s="105"/>
      <c r="S69" s="106"/>
      <c r="T69" s="106"/>
      <c r="U69" s="106"/>
    </row>
    <row r="70" spans="1:21" ht="12.75">
      <c r="A70" s="106"/>
      <c r="B70" s="106"/>
      <c r="C70" s="106"/>
      <c r="D70" s="105"/>
      <c r="E70" s="105"/>
      <c r="F70" s="105"/>
      <c r="G70" s="105"/>
      <c r="H70" s="105"/>
      <c r="I70" s="105"/>
      <c r="J70" s="105"/>
      <c r="K70" s="105"/>
      <c r="L70" s="105"/>
      <c r="M70" s="105"/>
      <c r="N70" s="105"/>
      <c r="O70" s="105"/>
      <c r="P70" s="105"/>
      <c r="Q70" s="105"/>
      <c r="R70" s="105"/>
      <c r="S70" s="106"/>
      <c r="T70" s="106"/>
      <c r="U70" s="106"/>
    </row>
  </sheetData>
  <sheetProtection selectLockedCells="1" selectUnlockedCells="1"/>
  <mergeCells count="14">
    <mergeCell ref="D2:R2"/>
    <mergeCell ref="F3:R3"/>
    <mergeCell ref="D5:D17"/>
    <mergeCell ref="A6:C31"/>
    <mergeCell ref="D19:R19"/>
    <mergeCell ref="F20:R20"/>
    <mergeCell ref="D22:D34"/>
    <mergeCell ref="D36:R36"/>
    <mergeCell ref="F37:R37"/>
    <mergeCell ref="D39:D51"/>
    <mergeCell ref="A40:C65"/>
    <mergeCell ref="D53:R53"/>
    <mergeCell ref="F54:R54"/>
    <mergeCell ref="D56:D68"/>
  </mergeCells>
  <printOptions horizontalCentered="1" verticalCentered="1"/>
  <pageMargins left="1" right="1" top="1" bottom="1" header="1" footer="1"/>
  <pageSetup cellComments="atEnd" horizontalDpi="300" verticalDpi="300" orientation="portrait" scale="67"/>
  <headerFooter alignWithMargins="0">
    <oddHeader>&amp;CTAB]</oddHeader>
    <oddFooter>&amp;CPage PAGE]</oddFooter>
  </headerFooter>
  <legacyDrawing r:id="rId2"/>
</worksheet>
</file>

<file path=xl/worksheets/sheet5.xml><?xml version="1.0" encoding="utf-8"?>
<worksheet xmlns="http://schemas.openxmlformats.org/spreadsheetml/2006/main" xmlns:r="http://schemas.openxmlformats.org/officeDocument/2006/relationships">
  <dimension ref="A1:Y26"/>
  <sheetViews>
    <sheetView zoomScaleSheetLayoutView="10" workbookViewId="0" topLeftCell="A1">
      <selection activeCell="L7" sqref="L7"/>
    </sheetView>
  </sheetViews>
  <sheetFormatPr defaultColWidth="9.00390625" defaultRowHeight="12.75"/>
  <cols>
    <col min="1" max="3" width="3.00390625" style="1" customWidth="1"/>
    <col min="4" max="4" width="2.75390625" style="1" customWidth="1"/>
    <col min="5" max="5" width="3.50390625" style="1" customWidth="1"/>
    <col min="6" max="6" width="15.375" style="2" customWidth="1"/>
    <col min="7" max="19" width="7.625" style="2" customWidth="1"/>
    <col min="20" max="20" width="7.00390625" style="2" customWidth="1"/>
    <col min="21" max="25" width="9.125" style="2" customWidth="1"/>
  </cols>
  <sheetData>
    <row r="1" spans="1:25" ht="13.5">
      <c r="A1" s="42">
        <f>Work!F49</f>
        <v>3</v>
      </c>
      <c r="B1" s="119" t="s">
        <v>43</v>
      </c>
      <c r="C1" s="42">
        <f>Work!F50</f>
        <v>1</v>
      </c>
      <c r="D1" s="119" t="s">
        <v>44</v>
      </c>
      <c r="E1" s="42">
        <f>Work!F51</f>
        <v>4</v>
      </c>
      <c r="F1" s="4"/>
      <c r="G1" s="5" t="s">
        <v>0</v>
      </c>
      <c r="H1" s="5"/>
      <c r="I1" s="5"/>
      <c r="J1" s="5"/>
      <c r="K1" s="5"/>
      <c r="L1" s="5"/>
      <c r="M1" s="5"/>
      <c r="N1" s="5"/>
      <c r="O1" s="5"/>
      <c r="P1" s="5"/>
      <c r="Q1" s="5"/>
      <c r="R1" s="5"/>
      <c r="S1" s="5"/>
      <c r="T1" s="120"/>
      <c r="U1" s="120"/>
      <c r="V1" s="121"/>
      <c r="W1" s="4"/>
      <c r="X1" s="4"/>
      <c r="Y1" s="4"/>
    </row>
    <row r="2" spans="1:25" ht="13.5" customHeight="1">
      <c r="A2" s="122" t="s">
        <v>45</v>
      </c>
      <c r="B2" s="122"/>
      <c r="C2" s="122"/>
      <c r="D2" s="122"/>
      <c r="E2" s="122"/>
      <c r="F2" s="123" t="s">
        <v>18</v>
      </c>
      <c r="G2" s="124">
        <v>1</v>
      </c>
      <c r="H2" s="124">
        <v>2</v>
      </c>
      <c r="I2" s="124">
        <v>3</v>
      </c>
      <c r="J2" s="124">
        <v>4</v>
      </c>
      <c r="K2" s="124">
        <v>5</v>
      </c>
      <c r="L2" s="124">
        <v>6</v>
      </c>
      <c r="M2" s="124">
        <v>7</v>
      </c>
      <c r="N2" s="124">
        <v>8</v>
      </c>
      <c r="O2" s="124">
        <v>9</v>
      </c>
      <c r="P2" s="124" t="s">
        <v>2</v>
      </c>
      <c r="Q2" s="124" t="s">
        <v>3</v>
      </c>
      <c r="R2" s="124" t="s">
        <v>4</v>
      </c>
      <c r="S2" s="125" t="s">
        <v>5</v>
      </c>
      <c r="T2" s="120"/>
      <c r="U2" s="120"/>
      <c r="V2" s="121"/>
      <c r="W2" s="4"/>
      <c r="X2" s="4"/>
      <c r="Y2" s="4"/>
    </row>
    <row r="3" spans="1:22" ht="15.75" customHeight="1">
      <c r="A3" s="122"/>
      <c r="B3" s="122"/>
      <c r="C3" s="122"/>
      <c r="D3" s="122"/>
      <c r="E3" s="122"/>
      <c r="F3" s="126" t="s">
        <v>19</v>
      </c>
      <c r="G3" s="127" t="str">
        <f>IF(AND(Work!$F$51&gt;Work!$B1,Work!$F$51&lt;Work!$C1),VLOOKUP(Work!$F$51,'Soft fire chart'!$E$3:$R$13,COLUMN()-5),"--")</f>
        <v>--</v>
      </c>
      <c r="H3" s="128" t="str">
        <f>IF(AND(Work!$F$51&gt;Work!$B1,Work!$F$51&lt;Work!$C1),VLOOKUP(Work!$F$51,'Soft fire chart'!$E$3:$R$13,COLUMN()-5),"--")</f>
        <v>S</v>
      </c>
      <c r="I3" s="128" t="str">
        <f>IF(AND(Work!$F$51&gt;Work!$B1,Work!$F$51&lt;Work!$C1),VLOOKUP(Work!$F$51,'Soft fire chart'!$E$3:$R$13,COLUMN()-5),"--")</f>
        <v>S</v>
      </c>
      <c r="J3" s="128" t="str">
        <f>IF(AND(Work!$F$51&gt;Work!$B1,Work!$F$51&lt;Work!$C1),VLOOKUP(Work!$F$51,'Soft fire chart'!$E$3:$R$13,COLUMN()-5),"--")</f>
        <v>S</v>
      </c>
      <c r="K3" s="128" t="str">
        <f>IF(AND(Work!$F$51&gt;Work!$B1,Work!$F$51&lt;Work!$C1),VLOOKUP(Work!$F$51,'Soft fire chart'!$E$3:$R$13,COLUMN()-5),"--")</f>
        <v>S</v>
      </c>
      <c r="L3" s="128" t="str">
        <f>IF(AND(Work!$F$51&gt;Work!$B1,Work!$F$51&lt;Work!$C1),VLOOKUP(Work!$F$51,'Soft fire chart'!$E$3:$R$13,COLUMN()-5),"--")</f>
        <v>K</v>
      </c>
      <c r="M3" s="128" t="str">
        <f>IF(AND(Work!$F$51&gt;Work!$B1,Work!$F$51&lt;Work!$C1),VLOOKUP(Work!$F$51,'Soft fire chart'!$E$3:$R$13,COLUMN()-5),"--")</f>
        <v>K</v>
      </c>
      <c r="N3" s="128" t="str">
        <f>IF(AND(Work!$F$51&gt;Work!$B1,Work!$F$51&lt;Work!$C1),VLOOKUP(Work!$F$51,'Soft fire chart'!$E$3:$R$13,COLUMN()-5),"--")</f>
        <v>K</v>
      </c>
      <c r="O3" s="128" t="str">
        <f>IF(AND(Work!$F$51&gt;Work!$B1,Work!$F$51&lt;Work!$C1),VLOOKUP(Work!$F$51,'Soft fire chart'!$E$3:$R$13,COLUMN()-5),"--")</f>
        <v>K</v>
      </c>
      <c r="P3" s="128" t="str">
        <f>IF(AND(Work!$F$51&gt;Work!$B1,Work!$F$51&lt;Work!$C1),VLOOKUP(Work!$F$51,'Soft fire chart'!$E$3:$R$13,COLUMN()-5),"--")</f>
        <v>K</v>
      </c>
      <c r="Q3" s="128" t="str">
        <f>IF(AND(Work!$F$51&gt;Work!$B1,Work!$F$51&lt;Work!$C1),VLOOKUP(Work!$F$51,'Soft fire chart'!$E$3:$R$13,COLUMN()-5),"--")</f>
        <v>K</v>
      </c>
      <c r="R3" s="128" t="str">
        <f>IF(AND(Work!$F$51&gt;Work!$B1,Work!$F$51&lt;Work!$C1),VLOOKUP(Work!$F$51,'Soft fire chart'!$E$3:$R$13,COLUMN()-5),"--")</f>
        <v>K</v>
      </c>
      <c r="S3" s="129" t="str">
        <f>IF(AND(Work!$F$51&gt;Work!$B1,Work!$F$51&lt;Work!$C1),VLOOKUP(Work!$F$51,'Soft fire chart'!$E$3:$R$13,COLUMN()-5),"--")</f>
        <v>K</v>
      </c>
      <c r="T3" s="120"/>
      <c r="U3" s="120"/>
      <c r="V3" s="120"/>
    </row>
    <row r="4" spans="1:22" ht="13.5">
      <c r="A4" s="122"/>
      <c r="B4" s="122"/>
      <c r="C4" s="122"/>
      <c r="D4" s="122"/>
      <c r="E4" s="122"/>
      <c r="F4" s="130" t="s">
        <v>12</v>
      </c>
      <c r="G4" s="50" t="str">
        <f>IF(AND(Work!$F$51&gt;Work!$B2,Work!$F$51&lt;Work!$C2),VLOOKUP(Work!$F$51,'Soft fire chart'!$E$3:$R$13,COLUMN()-5),"--")</f>
        <v>--</v>
      </c>
      <c r="H4" s="51" t="str">
        <f>IF(AND(Work!$F$51&gt;Work!$B2,Work!$F$51&lt;Work!$C2),VLOOKUP(Work!$F$51,'Soft fire chart'!$E$3:$R$13,COLUMN()-5),"--")</f>
        <v>--</v>
      </c>
      <c r="I4" s="51" t="str">
        <f>IF(AND(Work!$F$51&gt;Work!$B2,Work!$F$51&lt;Work!$C2),VLOOKUP(Work!$F$51,'Soft fire chart'!$E$3:$R$13,COLUMN()-5),"--")</f>
        <v>--</v>
      </c>
      <c r="J4" s="51" t="str">
        <f>IF(AND(Work!$F$51&gt;Work!$B2,Work!$F$51&lt;Work!$C2),VLOOKUP(Work!$F$51,'Soft fire chart'!$E$3:$R$13,COLUMN()-5),"--")</f>
        <v>--</v>
      </c>
      <c r="K4" s="51" t="str">
        <f>IF(AND(Work!$F$51&gt;Work!$B2,Work!$F$51&lt;Work!$C2),VLOOKUP(Work!$F$51,'Soft fire chart'!$E$3:$R$13,COLUMN()-5),"--")</f>
        <v>--</v>
      </c>
      <c r="L4" s="51" t="str">
        <f>IF(AND(Work!$F$51&gt;Work!$B2,Work!$F$51&lt;Work!$C2),VLOOKUP(Work!$F$51,'Soft fire chart'!$E$3:$R$13,COLUMN()-5),"--")</f>
        <v>--</v>
      </c>
      <c r="M4" s="51" t="str">
        <f>IF(AND(Work!$F$51&gt;Work!$B2,Work!$F$51&lt;Work!$C2),VLOOKUP(Work!$F$51,'Soft fire chart'!$E$3:$R$13,COLUMN()-5),"--")</f>
        <v>--</v>
      </c>
      <c r="N4" s="51" t="str">
        <f>IF(AND(Work!$F$51&gt;Work!$B2,Work!$F$51&lt;Work!$C2),VLOOKUP(Work!$F$51,'Soft fire chart'!$E$3:$R$13,COLUMN()-5),"--")</f>
        <v>--</v>
      </c>
      <c r="O4" s="51" t="str">
        <f>IF(AND(Work!$F$51&gt;Work!$B2,Work!$F$51&lt;Work!$C2),VLOOKUP(Work!$F$51,'Soft fire chart'!$E$3:$R$13,COLUMN()-5),"--")</f>
        <v>--</v>
      </c>
      <c r="P4" s="51" t="str">
        <f>IF(AND(Work!$F$51&gt;Work!$B2,Work!$F$51&lt;Work!$C2),VLOOKUP(Work!$F$51,'Soft fire chart'!$E$3:$R$13,COLUMN()-5),"--")</f>
        <v>--</v>
      </c>
      <c r="Q4" s="51" t="str">
        <f>IF(AND(Work!$F$51&gt;Work!$B2,Work!$F$51&lt;Work!$C2),VLOOKUP(Work!$F$51,'Soft fire chart'!$E$3:$R$13,COLUMN()-5),"--")</f>
        <v>--</v>
      </c>
      <c r="R4" s="51" t="str">
        <f>IF(AND(Work!$F$51&gt;Work!$B2,Work!$F$51&lt;Work!$C2),VLOOKUP(Work!$F$51,'Soft fire chart'!$E$3:$R$13,COLUMN()-5),"--")</f>
        <v>--</v>
      </c>
      <c r="S4" s="131" t="str">
        <f>IF(AND(Work!$F$51&gt;Work!$B2,Work!$F$51&lt;Work!$C2),VLOOKUP(Work!$F$51,'Soft fire chart'!$E$3:$R$13,COLUMN()-5),"--")</f>
        <v>--</v>
      </c>
      <c r="T4" s="120"/>
      <c r="U4" s="120"/>
      <c r="V4" s="120"/>
    </row>
    <row r="5" spans="1:22" ht="13.5">
      <c r="A5" s="122"/>
      <c r="B5" s="122"/>
      <c r="C5" s="122"/>
      <c r="D5" s="122"/>
      <c r="E5" s="122"/>
      <c r="F5" s="126" t="s">
        <v>20</v>
      </c>
      <c r="G5" s="132" t="str">
        <f>IF(AND(Work!$F$51&gt;Work!$B3,Work!$F$51&lt;Work!$C3),VLOOKUP(Work!$F$51,'Soft fire chart'!$E$3:$R$13,COLUMN()-5),"--")</f>
        <v>--</v>
      </c>
      <c r="H5" s="133" t="str">
        <f>IF(AND(Work!$F$51&gt;Work!$B3,Work!$F$51&lt;Work!$C3),VLOOKUP(Work!$F$51,'Soft fire chart'!$E$3:$R$13,COLUMN()-5),"--")</f>
        <v>S</v>
      </c>
      <c r="I5" s="133" t="str">
        <f>IF(AND(Work!$F$51&gt;Work!$B3,Work!$F$51&lt;Work!$C3),VLOOKUP(Work!$F$51,'Soft fire chart'!$E$3:$R$13,COLUMN()-5),"--")</f>
        <v>S</v>
      </c>
      <c r="J5" s="133" t="str">
        <f>IF(AND(Work!$F$51&gt;Work!$B3,Work!$F$51&lt;Work!$C3),VLOOKUP(Work!$F$51,'Soft fire chart'!$E$3:$R$13,COLUMN()-5),"--")</f>
        <v>S</v>
      </c>
      <c r="K5" s="133" t="str">
        <f>IF(AND(Work!$F$51&gt;Work!$B3,Work!$F$51&lt;Work!$C3),VLOOKUP(Work!$F$51,'Soft fire chart'!$E$3:$R$13,COLUMN()-5),"--")</f>
        <v>S</v>
      </c>
      <c r="L5" s="133" t="str">
        <f>IF(AND(Work!$F$51&gt;Work!$B3,Work!$F$51&lt;Work!$C3),VLOOKUP(Work!$F$51,'Soft fire chart'!$E$3:$R$13,COLUMN()-5),"--")</f>
        <v>K</v>
      </c>
      <c r="M5" s="133" t="str">
        <f>IF(AND(Work!$F$51&gt;Work!$B3,Work!$F$51&lt;Work!$C3),VLOOKUP(Work!$F$51,'Soft fire chart'!$E$3:$R$13,COLUMN()-5),"--")</f>
        <v>K</v>
      </c>
      <c r="N5" s="133" t="str">
        <f>IF(AND(Work!$F$51&gt;Work!$B3,Work!$F$51&lt;Work!$C3),VLOOKUP(Work!$F$51,'Soft fire chart'!$E$3:$R$13,COLUMN()-5),"--")</f>
        <v>K</v>
      </c>
      <c r="O5" s="133" t="str">
        <f>IF(AND(Work!$F$51&gt;Work!$B3,Work!$F$51&lt;Work!$C3),VLOOKUP(Work!$F$51,'Soft fire chart'!$E$3:$R$13,COLUMN()-5),"--")</f>
        <v>K</v>
      </c>
      <c r="P5" s="133" t="str">
        <f>IF(AND(Work!$F$51&gt;Work!$B3,Work!$F$51&lt;Work!$C3),VLOOKUP(Work!$F$51,'Soft fire chart'!$E$3:$R$13,COLUMN()-5),"--")</f>
        <v>K</v>
      </c>
      <c r="Q5" s="133" t="str">
        <f>IF(AND(Work!$F$51&gt;Work!$B3,Work!$F$51&lt;Work!$C3),VLOOKUP(Work!$F$51,'Soft fire chart'!$E$3:$R$13,COLUMN()-5),"--")</f>
        <v>K</v>
      </c>
      <c r="R5" s="133" t="str">
        <f>IF(AND(Work!$F$51&gt;Work!$B3,Work!$F$51&lt;Work!$C3),VLOOKUP(Work!$F$51,'Soft fire chart'!$E$3:$R$13,COLUMN()-5),"--")</f>
        <v>K</v>
      </c>
      <c r="S5" s="134" t="str">
        <f>IF(AND(Work!$F$51&gt;Work!$B3,Work!$F$51&lt;Work!$C3),VLOOKUP(Work!$F$51,'Soft fire chart'!$E$3:$R$13,COLUMN()-5),"--")</f>
        <v>K</v>
      </c>
      <c r="T5" s="120"/>
      <c r="U5" s="120"/>
      <c r="V5" s="120"/>
    </row>
    <row r="6" spans="1:22" ht="13.5">
      <c r="A6" s="122"/>
      <c r="B6" s="122"/>
      <c r="C6" s="122"/>
      <c r="D6" s="122"/>
      <c r="E6" s="122"/>
      <c r="F6" s="130" t="s">
        <v>7</v>
      </c>
      <c r="G6" s="50" t="str">
        <f>IF(AND(Work!$F$51&gt;Work!$B4,Work!$F$51&lt;Work!$C4),VLOOKUP(Work!$F$51,'Soft fire chart'!$E$3:$R$13,COLUMN()-5),IF(AND(Work!$F$51&gt;Work!$B7,Work!$F$51&lt;Work!$C7,OR(VLOOKUP(Work!$F$51,'Soft fire chart'!$E$3:$R$13,COLUMN()-5)="K",VLOOKUP(Work!$F$51,'Soft fire chart'!$E$3:$R$13,COLUMN()-5)="S")),"S","--"))</f>
        <v>--</v>
      </c>
      <c r="H6" s="51" t="str">
        <f>IF(AND(Work!$F$51&gt;Work!$B4,Work!$F$51&lt;Work!$C4),VLOOKUP(Work!$F$51,'Soft fire chart'!$E$3:$R$13,COLUMN()-5),IF(AND(Work!$F$51&gt;Work!$B7,Work!$F$51&lt;Work!$C7,OR(VLOOKUP(Work!$F$51,'Soft fire chart'!$E$3:$R$13,COLUMN()-5)="K",VLOOKUP(Work!$F$51,'Soft fire chart'!$E$3:$R$13,COLUMN()-5)="S")),"S","--"))</f>
        <v>S</v>
      </c>
      <c r="I6" s="51" t="str">
        <f>IF(AND(Work!$F$51&gt;Work!$B4,Work!$F$51&lt;Work!$C4),VLOOKUP(Work!$F$51,'Soft fire chart'!$E$3:$R$13,COLUMN()-5),IF(AND(Work!$F$51&gt;Work!$B7,Work!$F$51&lt;Work!$C7,OR(VLOOKUP(Work!$F$51,'Soft fire chart'!$E$3:$R$13,COLUMN()-5)="K",VLOOKUP(Work!$F$51,'Soft fire chart'!$E$3:$R$13,COLUMN()-5)="S")),"S","--"))</f>
        <v>S</v>
      </c>
      <c r="J6" s="51" t="str">
        <f>IF(AND(Work!$F$51&gt;Work!$B4,Work!$F$51&lt;Work!$C4),VLOOKUP(Work!$F$51,'Soft fire chart'!$E$3:$R$13,COLUMN()-5),IF(AND(Work!$F$51&gt;Work!$B7,Work!$F$51&lt;Work!$C7,OR(VLOOKUP(Work!$F$51,'Soft fire chart'!$E$3:$R$13,COLUMN()-5)="K",VLOOKUP(Work!$F$51,'Soft fire chart'!$E$3:$R$13,COLUMN()-5)="S")),"S","--"))</f>
        <v>S</v>
      </c>
      <c r="K6" s="51" t="str">
        <f>IF(AND(Work!$F$51&gt;Work!$B4,Work!$F$51&lt;Work!$C4),VLOOKUP(Work!$F$51,'Soft fire chart'!$E$3:$R$13,COLUMN()-5),IF(AND(Work!$F$51&gt;Work!$B7,Work!$F$51&lt;Work!$C7,OR(VLOOKUP(Work!$F$51,'Soft fire chart'!$E$3:$R$13,COLUMN()-5)="K",VLOOKUP(Work!$F$51,'Soft fire chart'!$E$3:$R$13,COLUMN()-5)="S")),"S","--"))</f>
        <v>S</v>
      </c>
      <c r="L6" s="51" t="str">
        <f>IF(AND(Work!$F$51&gt;Work!$B4,Work!$F$51&lt;Work!$C4),VLOOKUP(Work!$F$51,'Soft fire chart'!$E$3:$R$13,COLUMN()-5),IF(AND(Work!$F$51&gt;Work!$B7,Work!$F$51&lt;Work!$C7,OR(VLOOKUP(Work!$F$51,'Soft fire chart'!$E$3:$R$13,COLUMN()-5)="K",VLOOKUP(Work!$F$51,'Soft fire chart'!$E$3:$R$13,COLUMN()-5)="S")),"S","--"))</f>
        <v>K</v>
      </c>
      <c r="M6" s="51" t="str">
        <f>IF(AND(Work!$F$51&gt;Work!$B4,Work!$F$51&lt;Work!$C4),VLOOKUP(Work!$F$51,'Soft fire chart'!$E$3:$R$13,COLUMN()-5),IF(AND(Work!$F$51&gt;Work!$B7,Work!$F$51&lt;Work!$C7,OR(VLOOKUP(Work!$F$51,'Soft fire chart'!$E$3:$R$13,COLUMN()-5)="K",VLOOKUP(Work!$F$51,'Soft fire chart'!$E$3:$R$13,COLUMN()-5)="S")),"S","--"))</f>
        <v>K</v>
      </c>
      <c r="N6" s="51" t="str">
        <f>IF(AND(Work!$F$51&gt;Work!$B4,Work!$F$51&lt;Work!$C4),VLOOKUP(Work!$F$51,'Soft fire chart'!$E$3:$R$13,COLUMN()-5),IF(AND(Work!$F$51&gt;Work!$B7,Work!$F$51&lt;Work!$C7,OR(VLOOKUP(Work!$F$51,'Soft fire chart'!$E$3:$R$13,COLUMN()-5)="K",VLOOKUP(Work!$F$51,'Soft fire chart'!$E$3:$R$13,COLUMN()-5)="S")),"S","--"))</f>
        <v>K</v>
      </c>
      <c r="O6" s="51" t="str">
        <f>IF(AND(Work!$F$51&gt;Work!$B4,Work!$F$51&lt;Work!$C4),VLOOKUP(Work!$F$51,'Soft fire chart'!$E$3:$R$13,COLUMN()-5),IF(AND(Work!$F$51&gt;Work!$B7,Work!$F$51&lt;Work!$C7,OR(VLOOKUP(Work!$F$51,'Soft fire chart'!$E$3:$R$13,COLUMN()-5)="K",VLOOKUP(Work!$F$51,'Soft fire chart'!$E$3:$R$13,COLUMN()-5)="S")),"S","--"))</f>
        <v>K</v>
      </c>
      <c r="P6" s="51" t="str">
        <f>IF(AND(Work!$F$51&gt;Work!$B4,Work!$F$51&lt;Work!$C4),VLOOKUP(Work!$F$51,'Soft fire chart'!$E$3:$R$13,COLUMN()-5),IF(AND(Work!$F$51&gt;Work!$B7,Work!$F$51&lt;Work!$C7,OR(VLOOKUP(Work!$F$51,'Soft fire chart'!$E$3:$R$13,COLUMN()-5)="K",VLOOKUP(Work!$F$51,'Soft fire chart'!$E$3:$R$13,COLUMN()-5)="S")),"S","--"))</f>
        <v>K</v>
      </c>
      <c r="Q6" s="51" t="str">
        <f>IF(AND(Work!$F$51&gt;Work!$B4,Work!$F$51&lt;Work!$C4),VLOOKUP(Work!$F$51,'Soft fire chart'!$E$3:$R$13,COLUMN()-5),IF(AND(Work!$F$51&gt;Work!$B7,Work!$F$51&lt;Work!$C7,OR(VLOOKUP(Work!$F$51,'Soft fire chart'!$E$3:$R$13,COLUMN()-5)="K",VLOOKUP(Work!$F$51,'Soft fire chart'!$E$3:$R$13,COLUMN()-5)="S")),"S","--"))</f>
        <v>K</v>
      </c>
      <c r="R6" s="51" t="str">
        <f>IF(AND(Work!$F$51&gt;Work!$B4,Work!$F$51&lt;Work!$C4),VLOOKUP(Work!$F$51,'Soft fire chart'!$E$3:$R$13,COLUMN()-5),IF(AND(Work!$F$51&gt;Work!$B7,Work!$F$51&lt;Work!$C7,OR(VLOOKUP(Work!$F$51,'Soft fire chart'!$E$3:$R$13,COLUMN()-5)="K",VLOOKUP(Work!$F$51,'Soft fire chart'!$E$3:$R$13,COLUMN()-5)="S")),"S","--"))</f>
        <v>K</v>
      </c>
      <c r="S6" s="131" t="str">
        <f>IF(AND(Work!$F$51&gt;Work!$B4,Work!$F$51&lt;Work!$C4),VLOOKUP(Work!$F$51,'Soft fire chart'!$E$3:$R$13,COLUMN()-5),IF(AND(Work!$F$51&gt;Work!$B7,Work!$F$51&lt;Work!$C7,OR(VLOOKUP(Work!$F$51,'Soft fire chart'!$E$3:$R$13,COLUMN()-5)="K",VLOOKUP(Work!$F$51,'Soft fire chart'!$E$3:$R$13,COLUMN()-5)="S")),"S","--"))</f>
        <v>K</v>
      </c>
      <c r="T6" s="120"/>
      <c r="U6" s="120"/>
      <c r="V6" s="120"/>
    </row>
    <row r="7" spans="1:22" ht="13.5">
      <c r="A7" s="122"/>
      <c r="B7" s="122"/>
      <c r="C7" s="122"/>
      <c r="D7" s="122"/>
      <c r="E7" s="122"/>
      <c r="F7" s="126" t="s">
        <v>6</v>
      </c>
      <c r="G7" s="50" t="str">
        <f>IF(AND(Work!$F$51&gt;Work!$B5,Work!$F$51&lt;Work!$C5),VLOOKUP(Work!$F$51,'Soft fire chart'!$E$3:$R$13,COLUMN()-5),IF(AND(Work!$F$51&gt;Work!$B8,Work!$F$51&lt;Work!$C8,OR(VLOOKUP(Work!$F$51,'Soft fire chart'!$E$3:$R$13,COLUMN()-5)="K",VLOOKUP(Work!$F$51,'Soft fire chart'!$E$3:$R$13,COLUMN()-5)="S")),"S","--"))</f>
        <v>--</v>
      </c>
      <c r="H7" s="133" t="str">
        <f>IF(AND(Work!$F$51&gt;Work!$B5,Work!$F$51&lt;Work!$C5),VLOOKUP(Work!$F$51,'Soft fire chart'!$E$3:$R$13,COLUMN()-5),IF(AND(Work!$F$51&gt;Work!$B8,Work!$F$51&lt;Work!$C8,OR(VLOOKUP(Work!$F$51,'Soft fire chart'!$E$3:$R$13,COLUMN()-5)="K",VLOOKUP(Work!$F$51,'Soft fire chart'!$E$3:$R$13,COLUMN()-5)="S")),"S","--"))</f>
        <v>S</v>
      </c>
      <c r="I7" s="133" t="str">
        <f>IF(AND(Work!$F$51&gt;Work!$B5,Work!$F$51&lt;Work!$C5),VLOOKUP(Work!$F$51,'Soft fire chart'!$E$3:$R$13,COLUMN()-5),IF(AND(Work!$F$51&gt;Work!$B8,Work!$F$51&lt;Work!$C8,OR(VLOOKUP(Work!$F$51,'Soft fire chart'!$E$3:$R$13,COLUMN()-5)="K",VLOOKUP(Work!$F$51,'Soft fire chart'!$E$3:$R$13,COLUMN()-5)="S")),"S","--"))</f>
        <v>S</v>
      </c>
      <c r="J7" s="133" t="str">
        <f>IF(AND(Work!$F$51&gt;Work!$B5,Work!$F$51&lt;Work!$C5),VLOOKUP(Work!$F$51,'Soft fire chart'!$E$3:$R$13,COLUMN()-5),IF(AND(Work!$F$51&gt;Work!$B8,Work!$F$51&lt;Work!$C8,OR(VLOOKUP(Work!$F$51,'Soft fire chart'!$E$3:$R$13,COLUMN()-5)="K",VLOOKUP(Work!$F$51,'Soft fire chart'!$E$3:$R$13,COLUMN()-5)="S")),"S","--"))</f>
        <v>S</v>
      </c>
      <c r="K7" s="133" t="str">
        <f>IF(AND(Work!$F$51&gt;Work!$B5,Work!$F$51&lt;Work!$C5),VLOOKUP(Work!$F$51,'Soft fire chart'!$E$3:$R$13,COLUMN()-5),IF(AND(Work!$F$51&gt;Work!$B8,Work!$F$51&lt;Work!$C8,OR(VLOOKUP(Work!$F$51,'Soft fire chart'!$E$3:$R$13,COLUMN()-5)="K",VLOOKUP(Work!$F$51,'Soft fire chart'!$E$3:$R$13,COLUMN()-5)="S")),"S","--"))</f>
        <v>S</v>
      </c>
      <c r="L7" s="133" t="str">
        <f>IF(AND(Work!$F$51&gt;Work!$B5,Work!$F$51&lt;Work!$C5),VLOOKUP(Work!$F$51,'Soft fire chart'!$E$3:$R$13,COLUMN()-5),IF(AND(Work!$F$51&gt;Work!$B8,Work!$F$51&lt;Work!$C8,OR(VLOOKUP(Work!$F$51,'Soft fire chart'!$E$3:$R$13,COLUMN()-5)="K",VLOOKUP(Work!$F$51,'Soft fire chart'!$E$3:$R$13,COLUMN()-5)="S")),"S","--"))</f>
        <v>S</v>
      </c>
      <c r="M7" s="133" t="str">
        <f>IF(AND(Work!$F$51&gt;Work!$B5,Work!$F$51&lt;Work!$C5),VLOOKUP(Work!$F$51,'Soft fire chart'!$E$3:$R$13,COLUMN()-5),IF(AND(Work!$F$51&gt;Work!$B8,Work!$F$51&lt;Work!$C8,OR(VLOOKUP(Work!$F$51,'Soft fire chart'!$E$3:$R$13,COLUMN()-5)="K",VLOOKUP(Work!$F$51,'Soft fire chart'!$E$3:$R$13,COLUMN()-5)="S")),"S","--"))</f>
        <v>S</v>
      </c>
      <c r="N7" s="133" t="str">
        <f>IF(AND(Work!$F$51&gt;Work!$B5,Work!$F$51&lt;Work!$C5),VLOOKUP(Work!$F$51,'Soft fire chart'!$E$3:$R$13,COLUMN()-5),IF(AND(Work!$F$51&gt;Work!$B8,Work!$F$51&lt;Work!$C8,OR(VLOOKUP(Work!$F$51,'Soft fire chart'!$E$3:$R$13,COLUMN()-5)="K",VLOOKUP(Work!$F$51,'Soft fire chart'!$E$3:$R$13,COLUMN()-5)="S")),"S","--"))</f>
        <v>S</v>
      </c>
      <c r="O7" s="133" t="str">
        <f>IF(AND(Work!$F$51&gt;Work!$B5,Work!$F$51&lt;Work!$C5),VLOOKUP(Work!$F$51,'Soft fire chart'!$E$3:$R$13,COLUMN()-5),IF(AND(Work!$F$51&gt;Work!$B8,Work!$F$51&lt;Work!$C8,OR(VLOOKUP(Work!$F$51,'Soft fire chart'!$E$3:$R$13,COLUMN()-5)="K",VLOOKUP(Work!$F$51,'Soft fire chart'!$E$3:$R$13,COLUMN()-5)="S")),"S","--"))</f>
        <v>S</v>
      </c>
      <c r="P7" s="133" t="str">
        <f>IF(AND(Work!$F$51&gt;Work!$B5,Work!$F$51&lt;Work!$C5),VLOOKUP(Work!$F$51,'Soft fire chart'!$E$3:$R$13,COLUMN()-5),IF(AND(Work!$F$51&gt;Work!$B8,Work!$F$51&lt;Work!$C8,OR(VLOOKUP(Work!$F$51,'Soft fire chart'!$E$3:$R$13,COLUMN()-5)="K",VLOOKUP(Work!$F$51,'Soft fire chart'!$E$3:$R$13,COLUMN()-5)="S")),"S","--"))</f>
        <v>S</v>
      </c>
      <c r="Q7" s="133" t="str">
        <f>IF(AND(Work!$F$51&gt;Work!$B5,Work!$F$51&lt;Work!$C5),VLOOKUP(Work!$F$51,'Soft fire chart'!$E$3:$R$13,COLUMN()-5),IF(AND(Work!$F$51&gt;Work!$B8,Work!$F$51&lt;Work!$C8,OR(VLOOKUP(Work!$F$51,'Soft fire chart'!$E$3:$R$13,COLUMN()-5)="K",VLOOKUP(Work!$F$51,'Soft fire chart'!$E$3:$R$13,COLUMN()-5)="S")),"S","--"))</f>
        <v>S</v>
      </c>
      <c r="R7" s="133" t="str">
        <f>IF(AND(Work!$F$51&gt;Work!$B5,Work!$F$51&lt;Work!$C5),VLOOKUP(Work!$F$51,'Soft fire chart'!$E$3:$R$13,COLUMN()-5),IF(AND(Work!$F$51&gt;Work!$B8,Work!$F$51&lt;Work!$C8,OR(VLOOKUP(Work!$F$51,'Soft fire chart'!$E$3:$R$13,COLUMN()-5)="K",VLOOKUP(Work!$F$51,'Soft fire chart'!$E$3:$R$13,COLUMN()-5)="S")),"S","--"))</f>
        <v>S</v>
      </c>
      <c r="S7" s="134" t="str">
        <f>IF(AND(Work!$F$51&gt;Work!$B5,Work!$F$51&lt;Work!$C5),VLOOKUP(Work!$F$51,'Soft fire chart'!$E$3:$R$13,COLUMN()-5),IF(AND(Work!$F$51&gt;Work!$B8,Work!$F$51&lt;Work!$C8,OR(VLOOKUP(Work!$F$51,'Soft fire chart'!$E$3:$R$13,COLUMN()-5)="K",VLOOKUP(Work!$F$51,'Soft fire chart'!$E$3:$R$13,COLUMN()-5)="S")),"S","--"))</f>
        <v>S</v>
      </c>
      <c r="T7" s="120"/>
      <c r="U7" s="120"/>
      <c r="V7" s="120"/>
    </row>
    <row r="8" spans="1:25" ht="13.5">
      <c r="A8" s="122"/>
      <c r="B8" s="122"/>
      <c r="C8" s="122"/>
      <c r="D8" s="122"/>
      <c r="E8" s="122"/>
      <c r="F8" s="130" t="s">
        <v>46</v>
      </c>
      <c r="G8" s="50" t="str">
        <f>CONCATENATE(IF(G$3="K","K","--"),"/",Work!$G$49)</f>
        <v>--/--</v>
      </c>
      <c r="H8" s="51" t="str">
        <f>CONCATENATE(IF(H$3="K","K","--"),"/",Work!$G$49)</f>
        <v>--/--</v>
      </c>
      <c r="I8" s="51" t="str">
        <f>CONCATENATE(IF(I$3="K","K","--"),"/",Work!$G$49)</f>
        <v>--/--</v>
      </c>
      <c r="J8" s="51" t="str">
        <f>CONCATENATE(IF(J$3="K","K","--"),"/",Work!$G$49)</f>
        <v>--/--</v>
      </c>
      <c r="K8" s="51" t="str">
        <f>CONCATENATE(IF(K$3="K","K","--"),"/",Work!$G$49)</f>
        <v>--/--</v>
      </c>
      <c r="L8" s="51" t="str">
        <f>CONCATENATE(IF(L$3="K","K","--"),"/",Work!$G$49)</f>
        <v>K/--</v>
      </c>
      <c r="M8" s="51" t="str">
        <f>CONCATENATE(IF(M$3="K","K","--"),"/",Work!$G$49)</f>
        <v>K/--</v>
      </c>
      <c r="N8" s="51" t="str">
        <f>CONCATENATE(IF(N$3="K","K","--"),"/",Work!$G$49)</f>
        <v>K/--</v>
      </c>
      <c r="O8" s="51" t="str">
        <f>CONCATENATE(IF(O$3="K","K","--"),"/",Work!$G$49)</f>
        <v>K/--</v>
      </c>
      <c r="P8" s="51" t="str">
        <f>CONCATENATE(IF(P$3="K","K","--"),"/",Work!$G$49)</f>
        <v>K/--</v>
      </c>
      <c r="Q8" s="51" t="str">
        <f>CONCATENATE(IF(Q$3="K","K","--"),"/",Work!$G$49)</f>
        <v>K/--</v>
      </c>
      <c r="R8" s="51" t="str">
        <f>CONCATENATE(IF(R$3="K","K","--"),"/",Work!$G$49)</f>
        <v>K/--</v>
      </c>
      <c r="S8" s="131" t="str">
        <f>CONCATENATE(IF(S$3="K","K","--"),"/",Work!$G$49)</f>
        <v>K/--</v>
      </c>
      <c r="T8" s="135"/>
      <c r="U8" s="135"/>
      <c r="V8" s="135"/>
      <c r="W8" s="6"/>
      <c r="X8" s="6"/>
      <c r="Y8" s="6"/>
    </row>
    <row r="9" spans="1:25" ht="14.25" customHeight="1">
      <c r="A9" s="122"/>
      <c r="B9" s="122"/>
      <c r="C9" s="122"/>
      <c r="D9" s="122"/>
      <c r="E9" s="122"/>
      <c r="F9" s="136" t="s">
        <v>47</v>
      </c>
      <c r="G9" s="137" t="str">
        <f>CONCATENATE(IF(G$3="K","K","--"),"/",Work!$G$50)</f>
        <v>--/K</v>
      </c>
      <c r="H9" s="138" t="str">
        <f>CONCATENATE(IF(H$3="K","K","--"),"/",Work!$G$50)</f>
        <v>--/K</v>
      </c>
      <c r="I9" s="138" t="str">
        <f>CONCATENATE(IF(I$3="K","K","--"),"/",Work!$G$50)</f>
        <v>--/K</v>
      </c>
      <c r="J9" s="138" t="str">
        <f>CONCATENATE(IF(J$3="K","K","--"),"/",Work!$G$50)</f>
        <v>--/K</v>
      </c>
      <c r="K9" s="138" t="str">
        <f>CONCATENATE(IF(K$3="K","K","--"),"/",Work!$G$50)</f>
        <v>--/K</v>
      </c>
      <c r="L9" s="138" t="str">
        <f>CONCATENATE(IF(L$3="K","K","--"),"/",Work!$G$50)</f>
        <v>K/K</v>
      </c>
      <c r="M9" s="138" t="str">
        <f>CONCATENATE(IF(M$3="K","K","--"),"/",Work!$G$50)</f>
        <v>K/K</v>
      </c>
      <c r="N9" s="138" t="str">
        <f>CONCATENATE(IF(N$3="K","K","--"),"/",Work!$G$50)</f>
        <v>K/K</v>
      </c>
      <c r="O9" s="138" t="str">
        <f>CONCATENATE(IF(O$3="K","K","--"),"/",Work!$G$50)</f>
        <v>K/K</v>
      </c>
      <c r="P9" s="138" t="str">
        <f>CONCATENATE(IF(P$3="K","K","--"),"/",Work!$G$50)</f>
        <v>K/K</v>
      </c>
      <c r="Q9" s="138" t="str">
        <f>CONCATENATE(IF(Q$3="K","K","--"),"/",Work!$G$50)</f>
        <v>K/K</v>
      </c>
      <c r="R9" s="138" t="str">
        <f>CONCATENATE(IF(R$3="K","K","--"),"/",Work!$G$50)</f>
        <v>K/K</v>
      </c>
      <c r="S9" s="139" t="str">
        <f>CONCATENATE(IF(S$3="K","K","--"),"/",Work!$G$50)</f>
        <v>K/K</v>
      </c>
      <c r="T9" s="135"/>
      <c r="U9" s="135"/>
      <c r="V9" s="135"/>
      <c r="W9" s="6"/>
      <c r="X9" s="6"/>
      <c r="Y9" s="6"/>
    </row>
    <row r="10" spans="1:22" ht="13.5" customHeight="1">
      <c r="A10" s="140" t="s">
        <v>48</v>
      </c>
      <c r="B10" s="140"/>
      <c r="C10" s="140"/>
      <c r="D10" s="140"/>
      <c r="E10" s="140"/>
      <c r="F10" s="140"/>
      <c r="G10" s="140"/>
      <c r="H10" s="140"/>
      <c r="I10" s="140"/>
      <c r="J10" s="140"/>
      <c r="K10" s="141" t="s">
        <v>49</v>
      </c>
      <c r="L10" s="142" t="s">
        <v>50</v>
      </c>
      <c r="M10" s="143" t="s">
        <v>51</v>
      </c>
      <c r="N10" s="143"/>
      <c r="O10" s="143"/>
      <c r="P10" s="143"/>
      <c r="Q10" s="143"/>
      <c r="R10" s="143"/>
      <c r="S10" s="143"/>
      <c r="T10" s="120"/>
      <c r="U10" s="120"/>
      <c r="V10" s="120"/>
    </row>
    <row r="11" spans="1:22" ht="13.5">
      <c r="A11" s="140"/>
      <c r="B11" s="140"/>
      <c r="C11" s="140"/>
      <c r="D11" s="140"/>
      <c r="E11" s="140"/>
      <c r="F11" s="140"/>
      <c r="G11" s="140"/>
      <c r="H11" s="140"/>
      <c r="I11" s="140"/>
      <c r="J11" s="140"/>
      <c r="K11" s="141"/>
      <c r="L11" s="142"/>
      <c r="M11" s="143"/>
      <c r="N11" s="143"/>
      <c r="O11" s="143"/>
      <c r="P11" s="143"/>
      <c r="Q11" s="143"/>
      <c r="R11" s="143"/>
      <c r="S11" s="143"/>
      <c r="T11" s="120"/>
      <c r="U11" s="120"/>
      <c r="V11" s="120"/>
    </row>
    <row r="12" spans="1:22" ht="13.5" customHeight="1">
      <c r="A12" s="140" t="s">
        <v>52</v>
      </c>
      <c r="B12" s="140"/>
      <c r="C12" s="140"/>
      <c r="D12" s="140"/>
      <c r="E12" s="140"/>
      <c r="F12" s="140"/>
      <c r="G12" s="140"/>
      <c r="H12" s="140"/>
      <c r="I12" s="140"/>
      <c r="J12" s="140"/>
      <c r="K12" s="141"/>
      <c r="L12" s="142"/>
      <c r="M12" s="143" t="s">
        <v>53</v>
      </c>
      <c r="N12" s="143"/>
      <c r="O12" s="143"/>
      <c r="P12" s="143"/>
      <c r="Q12" s="143"/>
      <c r="R12" s="143"/>
      <c r="S12" s="143"/>
      <c r="T12" s="120"/>
      <c r="U12" s="120"/>
      <c r="V12" s="120"/>
    </row>
    <row r="13" spans="1:22" ht="13.5">
      <c r="A13" s="140"/>
      <c r="B13" s="140"/>
      <c r="C13" s="140"/>
      <c r="D13" s="140"/>
      <c r="E13" s="140"/>
      <c r="F13" s="140"/>
      <c r="G13" s="140"/>
      <c r="H13" s="140"/>
      <c r="I13" s="140"/>
      <c r="J13" s="140"/>
      <c r="K13" s="141"/>
      <c r="L13" s="142"/>
      <c r="M13" s="143"/>
      <c r="N13" s="143"/>
      <c r="O13" s="143"/>
      <c r="P13" s="143"/>
      <c r="Q13" s="143"/>
      <c r="R13" s="143"/>
      <c r="S13" s="143"/>
      <c r="T13" s="120"/>
      <c r="U13" s="120"/>
      <c r="V13" s="120"/>
    </row>
    <row r="14" spans="1:22" ht="13.5" customHeight="1">
      <c r="A14" s="144" t="s">
        <v>54</v>
      </c>
      <c r="B14" s="144"/>
      <c r="C14" s="144"/>
      <c r="D14" s="144"/>
      <c r="E14" s="144"/>
      <c r="F14" s="144"/>
      <c r="G14" s="144"/>
      <c r="H14" s="144"/>
      <c r="I14" s="144"/>
      <c r="J14" s="144"/>
      <c r="K14" s="141"/>
      <c r="L14" s="142"/>
      <c r="M14" s="145" t="s">
        <v>55</v>
      </c>
      <c r="N14" s="145"/>
      <c r="O14" s="145"/>
      <c r="P14" s="145"/>
      <c r="Q14" s="145"/>
      <c r="R14" s="145"/>
      <c r="S14" s="145"/>
      <c r="T14" s="120"/>
      <c r="U14" s="120"/>
      <c r="V14" s="120"/>
    </row>
    <row r="15" spans="1:22" ht="13.5">
      <c r="A15" s="144"/>
      <c r="B15" s="144"/>
      <c r="C15" s="144"/>
      <c r="D15" s="144"/>
      <c r="E15" s="144"/>
      <c r="F15" s="144"/>
      <c r="G15" s="144"/>
      <c r="H15" s="144"/>
      <c r="I15" s="144"/>
      <c r="J15" s="144"/>
      <c r="K15" s="141"/>
      <c r="L15" s="142"/>
      <c r="M15" s="145"/>
      <c r="N15" s="145"/>
      <c r="O15" s="145"/>
      <c r="P15" s="145"/>
      <c r="Q15" s="145"/>
      <c r="R15" s="145"/>
      <c r="S15" s="145"/>
      <c r="T15" s="120"/>
      <c r="U15" s="120"/>
      <c r="V15" s="120"/>
    </row>
    <row r="16" spans="1:22" ht="13.5">
      <c r="A16" s="144"/>
      <c r="B16" s="144"/>
      <c r="C16" s="144"/>
      <c r="D16" s="144"/>
      <c r="E16" s="144"/>
      <c r="F16" s="144"/>
      <c r="G16" s="144"/>
      <c r="H16" s="144"/>
      <c r="I16" s="144"/>
      <c r="J16" s="144"/>
      <c r="K16" s="141"/>
      <c r="L16" s="142"/>
      <c r="M16" s="145"/>
      <c r="N16" s="145"/>
      <c r="O16" s="145"/>
      <c r="P16" s="145"/>
      <c r="Q16" s="145"/>
      <c r="R16" s="145"/>
      <c r="S16" s="145"/>
      <c r="T16" s="120"/>
      <c r="U16" s="120"/>
      <c r="V16" s="120"/>
    </row>
    <row r="17" spans="1:22" ht="13.5" customHeight="1">
      <c r="A17" s="146" t="s">
        <v>56</v>
      </c>
      <c r="B17" s="146"/>
      <c r="C17" s="146"/>
      <c r="D17" s="146"/>
      <c r="E17" s="146"/>
      <c r="F17" s="146"/>
      <c r="G17" s="146"/>
      <c r="H17" s="147" t="s">
        <v>57</v>
      </c>
      <c r="I17" s="147"/>
      <c r="J17" s="147"/>
      <c r="K17" s="141"/>
      <c r="L17" s="142"/>
      <c r="M17" s="148" t="s">
        <v>58</v>
      </c>
      <c r="N17" s="148"/>
      <c r="O17" s="148"/>
      <c r="P17" s="148"/>
      <c r="Q17" s="148"/>
      <c r="R17" s="148"/>
      <c r="S17" s="148"/>
      <c r="T17" s="120"/>
      <c r="U17" s="120"/>
      <c r="V17" s="120"/>
    </row>
    <row r="18" spans="1:22" ht="13.5" customHeight="1">
      <c r="A18" s="146"/>
      <c r="B18" s="146"/>
      <c r="C18" s="146"/>
      <c r="D18" s="146"/>
      <c r="E18" s="146"/>
      <c r="F18" s="146"/>
      <c r="G18" s="146"/>
      <c r="H18" s="149" t="s">
        <v>59</v>
      </c>
      <c r="I18" s="149"/>
      <c r="J18" s="149"/>
      <c r="K18" s="43" t="str">
        <f>IF(OR($E$1=2,$E$1=6,$E$1=8),"OUT","--")</f>
        <v>--</v>
      </c>
      <c r="L18" s="45" t="str">
        <f>IF($E$1=2,"OUT","--")</f>
        <v>--</v>
      </c>
      <c r="M18" s="150" t="s">
        <v>60</v>
      </c>
      <c r="N18" s="150"/>
      <c r="O18" s="150"/>
      <c r="P18" s="150"/>
      <c r="Q18" s="150"/>
      <c r="R18" s="150"/>
      <c r="S18" s="150"/>
      <c r="T18" s="120"/>
      <c r="U18" s="120"/>
      <c r="V18" s="120"/>
    </row>
    <row r="19" spans="1:22" ht="13.5">
      <c r="A19" s="146"/>
      <c r="B19" s="146"/>
      <c r="C19" s="146"/>
      <c r="D19" s="146"/>
      <c r="E19" s="146"/>
      <c r="F19" s="146"/>
      <c r="G19" s="146"/>
      <c r="H19" s="149" t="s">
        <v>61</v>
      </c>
      <c r="I19" s="149"/>
      <c r="J19" s="149"/>
      <c r="K19" s="56" t="str">
        <f>IF(OR($E$1=2,$E$1=6,$E$1=8,$E$1&gt;10),"OUT","--")</f>
        <v>--</v>
      </c>
      <c r="L19" s="57" t="str">
        <f>IF(OR($E$1=2,$E$1&gt;10),"OUT","--")</f>
        <v>--</v>
      </c>
      <c r="M19" s="150"/>
      <c r="N19" s="150"/>
      <c r="O19" s="150"/>
      <c r="P19" s="150"/>
      <c r="Q19" s="150"/>
      <c r="R19" s="150"/>
      <c r="S19" s="150"/>
      <c r="T19" s="120"/>
      <c r="U19" s="120"/>
      <c r="V19" s="120"/>
    </row>
    <row r="20" spans="1:22" ht="13.5" customHeight="1">
      <c r="A20" s="146" t="s">
        <v>62</v>
      </c>
      <c r="B20" s="146"/>
      <c r="C20" s="146"/>
      <c r="D20" s="146"/>
      <c r="E20" s="146"/>
      <c r="F20" s="146"/>
      <c r="G20" s="146"/>
      <c r="H20" s="149" t="s">
        <v>63</v>
      </c>
      <c r="I20" s="149"/>
      <c r="J20" s="149"/>
      <c r="K20" s="56" t="str">
        <f>IF(OR($E$1=2,$E$1=6,$E$1=8,$E$1&gt;10),"OUT","--")</f>
        <v>--</v>
      </c>
      <c r="L20" s="57" t="str">
        <f>IF(OR($E$1=2,$E$1&gt;10),"OUT","--")</f>
        <v>--</v>
      </c>
      <c r="M20" s="150"/>
      <c r="N20" s="150"/>
      <c r="O20" s="150"/>
      <c r="P20" s="150"/>
      <c r="Q20" s="150"/>
      <c r="R20" s="150"/>
      <c r="S20" s="150"/>
      <c r="T20" s="120"/>
      <c r="U20" s="120"/>
      <c r="V20" s="120"/>
    </row>
    <row r="21" spans="1:22" ht="13.5">
      <c r="A21" s="146"/>
      <c r="B21" s="146"/>
      <c r="C21" s="146"/>
      <c r="D21" s="146"/>
      <c r="E21" s="146"/>
      <c r="F21" s="146"/>
      <c r="G21" s="146"/>
      <c r="H21" s="151" t="s">
        <v>64</v>
      </c>
      <c r="I21" s="151"/>
      <c r="J21" s="151"/>
      <c r="K21" s="152" t="str">
        <f>IF(OR($E$1=2,$E$1=6,$E$1=7,$E$1=8),"OUT","--")</f>
        <v>--</v>
      </c>
      <c r="L21" s="64" t="str">
        <f>IF(OR($E$1=2,AND($E$1&gt;5,$E$1&lt;9)),"OUT","--")</f>
        <v>--</v>
      </c>
      <c r="M21" s="150"/>
      <c r="N21" s="150"/>
      <c r="O21" s="150"/>
      <c r="P21" s="150"/>
      <c r="Q21" s="150"/>
      <c r="R21" s="150"/>
      <c r="S21" s="150"/>
      <c r="T21" s="120"/>
      <c r="U21" s="120"/>
      <c r="V21" s="120"/>
    </row>
    <row r="22" spans="1:22" ht="13.5">
      <c r="A22" s="146"/>
      <c r="B22" s="146"/>
      <c r="C22" s="146"/>
      <c r="D22" s="146"/>
      <c r="E22" s="146"/>
      <c r="F22" s="146"/>
      <c r="G22" s="146"/>
      <c r="H22" s="120"/>
      <c r="I22" s="120"/>
      <c r="J22" s="120"/>
      <c r="K22" s="120"/>
      <c r="L22" s="120"/>
      <c r="M22" s="120"/>
      <c r="N22" s="120"/>
      <c r="O22" s="120"/>
      <c r="P22" s="120"/>
      <c r="Q22" s="120"/>
      <c r="R22" s="120"/>
      <c r="S22" s="120"/>
      <c r="T22" s="120"/>
      <c r="U22" s="120"/>
      <c r="V22" s="120"/>
    </row>
    <row r="23" spans="1:22" ht="13.5">
      <c r="A23" s="153"/>
      <c r="B23" s="153"/>
      <c r="C23" s="153"/>
      <c r="D23" s="153"/>
      <c r="E23" s="153"/>
      <c r="F23" s="120"/>
      <c r="G23" s="120"/>
      <c r="H23" s="120"/>
      <c r="I23" s="120"/>
      <c r="J23" s="120"/>
      <c r="K23" s="120"/>
      <c r="L23" s="120"/>
      <c r="M23" s="120"/>
      <c r="N23" s="120"/>
      <c r="O23" s="120"/>
      <c r="P23" s="120"/>
      <c r="Q23" s="120"/>
      <c r="R23" s="120"/>
      <c r="S23" s="120"/>
      <c r="T23" s="120"/>
      <c r="U23" s="120"/>
      <c r="V23" s="120"/>
    </row>
    <row r="24" spans="1:22" ht="13.5">
      <c r="A24" s="153"/>
      <c r="B24" s="153"/>
      <c r="C24" s="153"/>
      <c r="D24" s="153"/>
      <c r="E24" s="153"/>
      <c r="F24" s="120"/>
      <c r="G24" s="120"/>
      <c r="H24" s="120"/>
      <c r="I24" s="120"/>
      <c r="J24" s="120"/>
      <c r="K24" s="120"/>
      <c r="L24" s="120"/>
      <c r="M24" s="120"/>
      <c r="N24" s="120"/>
      <c r="O24" s="120"/>
      <c r="P24" s="120"/>
      <c r="Q24" s="120"/>
      <c r="R24" s="120"/>
      <c r="S24" s="120"/>
      <c r="T24" s="120"/>
      <c r="U24" s="120"/>
      <c r="V24" s="120"/>
    </row>
    <row r="25" spans="1:22" ht="13.5">
      <c r="A25" s="153"/>
      <c r="B25" s="153"/>
      <c r="C25" s="153"/>
      <c r="D25" s="153"/>
      <c r="E25" s="153"/>
      <c r="F25" s="120"/>
      <c r="G25" s="120"/>
      <c r="H25" s="120"/>
      <c r="I25" s="120"/>
      <c r="J25" s="120"/>
      <c r="K25" s="120"/>
      <c r="L25" s="120"/>
      <c r="M25" s="120"/>
      <c r="N25" s="120"/>
      <c r="O25" s="120"/>
      <c r="P25" s="120"/>
      <c r="Q25" s="120"/>
      <c r="R25" s="120"/>
      <c r="S25" s="120"/>
      <c r="T25" s="120"/>
      <c r="U25" s="120"/>
      <c r="V25" s="120"/>
    </row>
    <row r="26" spans="1:22" ht="13.5">
      <c r="A26" s="153"/>
      <c r="B26" s="153"/>
      <c r="C26" s="153"/>
      <c r="D26" s="153"/>
      <c r="E26" s="153"/>
      <c r="F26" s="120"/>
      <c r="G26" s="120"/>
      <c r="H26" s="120"/>
      <c r="I26" s="120"/>
      <c r="J26" s="120"/>
      <c r="K26" s="120"/>
      <c r="L26" s="120"/>
      <c r="M26" s="120"/>
      <c r="N26" s="120"/>
      <c r="O26" s="120"/>
      <c r="P26" s="120"/>
      <c r="Q26" s="120"/>
      <c r="R26" s="120"/>
      <c r="S26" s="120"/>
      <c r="T26" s="120"/>
      <c r="U26" s="120"/>
      <c r="V26" s="120"/>
    </row>
    <row r="27" ht="13.5"/>
    <row r="28" ht="13.5"/>
    <row r="29" ht="13.5"/>
    <row r="30" ht="13.5"/>
    <row r="31" ht="13.5"/>
    <row r="32" ht="13.5"/>
    <row r="33" ht="13.5"/>
    <row r="34" ht="13.5"/>
    <row r="35" ht="13.5"/>
    <row r="36" ht="13.5"/>
    <row r="37" ht="13.5"/>
    <row r="38" ht="13.5"/>
  </sheetData>
  <sheetProtection selectLockedCells="1" selectUnlockedCells="1"/>
  <mergeCells count="19">
    <mergeCell ref="G1:S1"/>
    <mergeCell ref="A2:E9"/>
    <mergeCell ref="A10:J11"/>
    <mergeCell ref="K10:K17"/>
    <mergeCell ref="L10:L17"/>
    <mergeCell ref="M10:S11"/>
    <mergeCell ref="A12:J13"/>
    <mergeCell ref="M12:S13"/>
    <mergeCell ref="A14:J16"/>
    <mergeCell ref="M14:S16"/>
    <mergeCell ref="A17:G19"/>
    <mergeCell ref="H17:J17"/>
    <mergeCell ref="M17:S17"/>
    <mergeCell ref="H18:J18"/>
    <mergeCell ref="M18:S21"/>
    <mergeCell ref="H19:J19"/>
    <mergeCell ref="A20:G22"/>
    <mergeCell ref="H20:J20"/>
    <mergeCell ref="H21:J21"/>
  </mergeCells>
  <printOptions horizontalCentered="1" verticalCentered="1"/>
  <pageMargins left="1" right="1" top="1" bottom="1" header="1" footer="1"/>
  <pageSetup cellComments="atEnd" horizontalDpi="300" verticalDpi="300" orientation="portrait" scale="67"/>
  <headerFooter alignWithMargins="0">
    <oddHeader>&amp;CTAB]</oddHeader>
    <oddFooter>&amp;CPage PAGE]</oddFooter>
  </headerFooter>
</worksheet>
</file>

<file path=xl/worksheets/sheet6.xml><?xml version="1.0" encoding="utf-8"?>
<worksheet xmlns="http://schemas.openxmlformats.org/spreadsheetml/2006/main" xmlns:r="http://schemas.openxmlformats.org/officeDocument/2006/relationships">
  <dimension ref="A1:S128"/>
  <sheetViews>
    <sheetView tabSelected="1" zoomScaleSheetLayoutView="10" workbookViewId="0" topLeftCell="A1">
      <selection activeCell="C10" sqref="C10"/>
    </sheetView>
  </sheetViews>
  <sheetFormatPr defaultColWidth="9.00390625" defaultRowHeight="12.75"/>
  <cols>
    <col min="1" max="5" width="9.125" style="6" customWidth="1"/>
    <col min="6" max="6" width="11.375" style="6" customWidth="1"/>
    <col min="7" max="18" width="9.125" style="6" customWidth="1"/>
    <col min="19" max="19" width="9.125" style="2" customWidth="1"/>
    <col min="20" max="62" width="9.125" style="6" customWidth="1"/>
  </cols>
  <sheetData>
    <row r="1" spans="1:3" ht="13.5">
      <c r="A1" s="2" t="s">
        <v>19</v>
      </c>
      <c r="B1" s="6">
        <v>1</v>
      </c>
      <c r="C1" s="6">
        <v>13</v>
      </c>
    </row>
    <row r="2" spans="1:18" ht="13.5">
      <c r="A2" s="2" t="s">
        <v>12</v>
      </c>
      <c r="B2" s="6">
        <v>5</v>
      </c>
      <c r="C2" s="6">
        <v>10</v>
      </c>
      <c r="E2" s="5" t="s">
        <v>1</v>
      </c>
      <c r="F2" s="7">
        <v>1</v>
      </c>
      <c r="G2" s="7">
        <v>2</v>
      </c>
      <c r="H2" s="7">
        <v>3</v>
      </c>
      <c r="I2" s="7">
        <v>4</v>
      </c>
      <c r="J2" s="7">
        <v>5</v>
      </c>
      <c r="K2" s="7">
        <v>6</v>
      </c>
      <c r="L2" s="7">
        <v>7</v>
      </c>
      <c r="M2" s="7">
        <v>8</v>
      </c>
      <c r="N2" s="7">
        <v>9</v>
      </c>
      <c r="O2" s="7" t="s">
        <v>2</v>
      </c>
      <c r="P2" s="7" t="s">
        <v>3</v>
      </c>
      <c r="Q2" s="7" t="s">
        <v>4</v>
      </c>
      <c r="R2" s="7" t="s">
        <v>5</v>
      </c>
    </row>
    <row r="3" spans="1:19" ht="13.5">
      <c r="A3" s="2" t="s">
        <v>20</v>
      </c>
      <c r="B3" s="6">
        <v>1</v>
      </c>
      <c r="C3" s="6">
        <v>10</v>
      </c>
      <c r="D3" s="154" t="s">
        <v>65</v>
      </c>
      <c r="E3" s="11">
        <v>2</v>
      </c>
      <c r="F3" s="43">
        <f>IF('Soft fire chart'!F3="K",$S3,0)</f>
        <v>1</v>
      </c>
      <c r="G3" s="44">
        <f>IF('Soft fire chart'!G3="K",$S3,0)</f>
        <v>1</v>
      </c>
      <c r="H3" s="44">
        <f>IF('Soft fire chart'!H3="K",$S3,0)</f>
        <v>1</v>
      </c>
      <c r="I3" s="44">
        <f>IF('Soft fire chart'!I3="K",$S3,0)</f>
        <v>1</v>
      </c>
      <c r="J3" s="44">
        <f>IF('Soft fire chart'!J3="K",$S3,0)</f>
        <v>1</v>
      </c>
      <c r="K3" s="44">
        <f>IF('Soft fire chart'!K3="K",$S3,0)</f>
        <v>1</v>
      </c>
      <c r="L3" s="44">
        <f>IF('Soft fire chart'!L3="K",$S3,0)</f>
        <v>1</v>
      </c>
      <c r="M3" s="44">
        <f>IF('Soft fire chart'!M3="K",$S3,0)</f>
        <v>1</v>
      </c>
      <c r="N3" s="44">
        <f>IF('Soft fire chart'!N3="K",$S3,0)</f>
        <v>1</v>
      </c>
      <c r="O3" s="44">
        <f>IF('Soft fire chart'!O3="K",$S3,0)</f>
        <v>1</v>
      </c>
      <c r="P3" s="44">
        <f>IF('Soft fire chart'!P3="K",$S3,0)</f>
        <v>1</v>
      </c>
      <c r="Q3" s="44">
        <f>IF('Soft fire chart'!Q3="K",$S3,0)</f>
        <v>1</v>
      </c>
      <c r="R3" s="45">
        <f>IF('Soft fire chart'!R3="K",$S3,0)</f>
        <v>1</v>
      </c>
      <c r="S3" s="2">
        <v>1</v>
      </c>
    </row>
    <row r="4" spans="1:19" ht="13.5">
      <c r="A4" s="2" t="s">
        <v>7</v>
      </c>
      <c r="B4" s="6">
        <v>1</v>
      </c>
      <c r="C4" s="6">
        <v>6</v>
      </c>
      <c r="D4" s="154"/>
      <c r="E4" s="11">
        <v>3</v>
      </c>
      <c r="F4" s="15">
        <f>IF('Soft fire chart'!F4="K",$S4,0)</f>
        <v>0</v>
      </c>
      <c r="G4" s="16">
        <f>IF('Soft fire chart'!G4="K",$S4,0)</f>
        <v>0</v>
      </c>
      <c r="H4" s="16">
        <f>IF('Soft fire chart'!H4="K",$S4,0)</f>
        <v>0</v>
      </c>
      <c r="I4" s="16">
        <f>IF('Soft fire chart'!I4="K",$S4,0)</f>
        <v>2</v>
      </c>
      <c r="J4" s="16">
        <f>IF('Soft fire chart'!J4="K",$S4,0)</f>
        <v>2</v>
      </c>
      <c r="K4" s="16">
        <f>IF('Soft fire chart'!K4="K",$S4,0)</f>
        <v>2</v>
      </c>
      <c r="L4" s="16">
        <f>IF('Soft fire chart'!L4="K",$S4,0)</f>
        <v>2</v>
      </c>
      <c r="M4" s="16">
        <f>IF('Soft fire chart'!M4="K",$S4,0)</f>
        <v>2</v>
      </c>
      <c r="N4" s="16">
        <f>IF('Soft fire chart'!N4="K",$S4,0)</f>
        <v>2</v>
      </c>
      <c r="O4" s="16">
        <f>IF('Soft fire chart'!O4="K",$S4,0)</f>
        <v>2</v>
      </c>
      <c r="P4" s="16">
        <f>IF('Soft fire chart'!P4="K",$S4,0)</f>
        <v>2</v>
      </c>
      <c r="Q4" s="16">
        <f>IF('Soft fire chart'!Q4="K",$S4,0)</f>
        <v>2</v>
      </c>
      <c r="R4" s="17">
        <f>IF('Soft fire chart'!R4="K",$S4,0)</f>
        <v>2</v>
      </c>
      <c r="S4" s="2">
        <v>2</v>
      </c>
    </row>
    <row r="5" spans="1:19" ht="13.5">
      <c r="A5" s="2" t="s">
        <v>6</v>
      </c>
      <c r="B5" s="6">
        <v>1</v>
      </c>
      <c r="C5" s="6">
        <v>4</v>
      </c>
      <c r="D5" s="154"/>
      <c r="E5" s="11">
        <v>4</v>
      </c>
      <c r="F5" s="15">
        <f>IF('Soft fire chart'!F5="K",$S5,0)</f>
        <v>0</v>
      </c>
      <c r="G5" s="16">
        <f>IF('Soft fire chart'!G5="K",$S5,0)</f>
        <v>0</v>
      </c>
      <c r="H5" s="16">
        <f>IF('Soft fire chart'!H5="K",$S5,0)</f>
        <v>0</v>
      </c>
      <c r="I5" s="16">
        <f>IF('Soft fire chart'!I5="K",$S5,0)</f>
        <v>0</v>
      </c>
      <c r="J5" s="16">
        <f>IF('Soft fire chart'!J5="K",$S5,0)</f>
        <v>0</v>
      </c>
      <c r="K5" s="16">
        <f>IF('Soft fire chart'!K5="K",$S5,0)</f>
        <v>3</v>
      </c>
      <c r="L5" s="16">
        <f>IF('Soft fire chart'!L5="K",$S5,0)</f>
        <v>3</v>
      </c>
      <c r="M5" s="16">
        <f>IF('Soft fire chart'!M5="K",$S5,0)</f>
        <v>3</v>
      </c>
      <c r="N5" s="16">
        <f>IF('Soft fire chart'!N5="K",$S5,0)</f>
        <v>3</v>
      </c>
      <c r="O5" s="16">
        <f>IF('Soft fire chart'!O5="K",$S5,0)</f>
        <v>3</v>
      </c>
      <c r="P5" s="16">
        <f>IF('Soft fire chart'!P5="K",$S5,0)</f>
        <v>3</v>
      </c>
      <c r="Q5" s="16">
        <f>IF('Soft fire chart'!Q5="K",$S5,0)</f>
        <v>3</v>
      </c>
      <c r="R5" s="17">
        <f>IF('Soft fire chart'!R5="K",$S5,0)</f>
        <v>3</v>
      </c>
      <c r="S5" s="2">
        <v>3</v>
      </c>
    </row>
    <row r="6" spans="1:19" ht="13.5">
      <c r="A6" s="2" t="s">
        <v>66</v>
      </c>
      <c r="B6" s="2"/>
      <c r="C6" s="2"/>
      <c r="D6" s="154"/>
      <c r="E6" s="11">
        <v>5</v>
      </c>
      <c r="F6" s="15">
        <f>IF('Soft fire chart'!F6="K",$S6,0)</f>
        <v>0</v>
      </c>
      <c r="G6" s="16">
        <f>IF('Soft fire chart'!G6="K",$S6,0)</f>
        <v>0</v>
      </c>
      <c r="H6" s="16">
        <f>IF('Soft fire chart'!H6="K",$S6,0)</f>
        <v>0</v>
      </c>
      <c r="I6" s="16">
        <f>IF('Soft fire chart'!I6="K",$S6,0)</f>
        <v>0</v>
      </c>
      <c r="J6" s="16">
        <f>IF('Soft fire chart'!J6="K",$S6,0)</f>
        <v>0</v>
      </c>
      <c r="K6" s="16">
        <f>IF('Soft fire chart'!K6="K",$S6,0)</f>
        <v>0</v>
      </c>
      <c r="L6" s="16">
        <f>IF('Soft fire chart'!L6="K",$S6,0)</f>
        <v>0</v>
      </c>
      <c r="M6" s="16">
        <f>IF('Soft fire chart'!M6="K",$S6,0)</f>
        <v>4</v>
      </c>
      <c r="N6" s="16">
        <f>IF('Soft fire chart'!N6="K",$S6,0)</f>
        <v>4</v>
      </c>
      <c r="O6" s="16">
        <f>IF('Soft fire chart'!O6="K",$S6,0)</f>
        <v>4</v>
      </c>
      <c r="P6" s="16">
        <f>IF('Soft fire chart'!P6="K",$S6,0)</f>
        <v>4</v>
      </c>
      <c r="Q6" s="16">
        <f>IF('Soft fire chart'!Q6="K",$S6,0)</f>
        <v>4</v>
      </c>
      <c r="R6" s="17">
        <f>IF('Soft fire chart'!R6="K",$S6,0)</f>
        <v>4</v>
      </c>
      <c r="S6" s="2">
        <v>4</v>
      </c>
    </row>
    <row r="7" spans="1:19" ht="13.5">
      <c r="A7" s="6" t="s">
        <v>7</v>
      </c>
      <c r="B7" s="6">
        <v>5</v>
      </c>
      <c r="C7" s="6">
        <v>7</v>
      </c>
      <c r="D7" s="154"/>
      <c r="E7" s="11">
        <v>6</v>
      </c>
      <c r="F7" s="15">
        <f>IF('Soft fire chart'!F7="K",$S7,0)</f>
        <v>0</v>
      </c>
      <c r="G7" s="16">
        <f>IF('Soft fire chart'!G7="K",$S7,0)</f>
        <v>0</v>
      </c>
      <c r="H7" s="16">
        <f>IF('Soft fire chart'!H7="K",$S7,0)</f>
        <v>0</v>
      </c>
      <c r="I7" s="16">
        <f>IF('Soft fire chart'!I7="K",$S7,0)</f>
        <v>0</v>
      </c>
      <c r="J7" s="16">
        <f>IF('Soft fire chart'!J7="K",$S7,0)</f>
        <v>0</v>
      </c>
      <c r="K7" s="16">
        <f>IF('Soft fire chart'!K7="K",$S7,0)</f>
        <v>0</v>
      </c>
      <c r="L7" s="16">
        <f>IF('Soft fire chart'!L7="K",$S7,0)</f>
        <v>0</v>
      </c>
      <c r="M7" s="16">
        <f>IF('Soft fire chart'!M7="K",$S7,0)</f>
        <v>0</v>
      </c>
      <c r="N7" s="16">
        <f>IF('Soft fire chart'!N7="K",$S7,0)</f>
        <v>0</v>
      </c>
      <c r="O7" s="16">
        <f>IF('Soft fire chart'!O7="K",$S7,0)</f>
        <v>0</v>
      </c>
      <c r="P7" s="16">
        <f>IF('Soft fire chart'!P7="K",$S7,0)</f>
        <v>5</v>
      </c>
      <c r="Q7" s="16">
        <f>IF('Soft fire chart'!Q7="K",$S7,0)</f>
        <v>0</v>
      </c>
      <c r="R7" s="17">
        <f>IF('Soft fire chart'!R7="K",$S7,0)</f>
        <v>5</v>
      </c>
      <c r="S7" s="2">
        <v>5</v>
      </c>
    </row>
    <row r="8" spans="1:19" ht="13.5">
      <c r="A8" s="6" t="s">
        <v>6</v>
      </c>
      <c r="B8" s="6">
        <v>3</v>
      </c>
      <c r="C8" s="6">
        <v>6</v>
      </c>
      <c r="D8" s="154"/>
      <c r="E8" s="11">
        <v>7</v>
      </c>
      <c r="F8" s="15">
        <f>IF('Soft fire chart'!F8="K",$S8,0)</f>
        <v>0</v>
      </c>
      <c r="G8" s="16">
        <f>IF('Soft fire chart'!G8="K",$S8,0)</f>
        <v>0</v>
      </c>
      <c r="H8" s="16">
        <f>IF('Soft fire chart'!H8="K",$S8,0)</f>
        <v>0</v>
      </c>
      <c r="I8" s="16">
        <f>IF('Soft fire chart'!I8="K",$S8,0)</f>
        <v>0</v>
      </c>
      <c r="J8" s="16">
        <f>IF('Soft fire chart'!J8="K",$S8,0)</f>
        <v>0</v>
      </c>
      <c r="K8" s="16">
        <f>IF('Soft fire chart'!K8="K",$S8,0)</f>
        <v>0</v>
      </c>
      <c r="L8" s="16">
        <f>IF('Soft fire chart'!L8="K",$S8,0)</f>
        <v>0</v>
      </c>
      <c r="M8" s="16">
        <f>IF('Soft fire chart'!M8="K",$S8,0)</f>
        <v>0</v>
      </c>
      <c r="N8" s="16">
        <f>IF('Soft fire chart'!N8="K",$S8,0)</f>
        <v>0</v>
      </c>
      <c r="O8" s="16">
        <f>IF('Soft fire chart'!O8="K",$S8,0)</f>
        <v>0</v>
      </c>
      <c r="P8" s="16">
        <f>IF('Soft fire chart'!P8="K",$S8,0)</f>
        <v>0</v>
      </c>
      <c r="Q8" s="16">
        <f>IF('Soft fire chart'!Q8="K",$S8,0)</f>
        <v>6</v>
      </c>
      <c r="R8" s="17">
        <f>IF('Soft fire chart'!R8="K",$S8,0)</f>
        <v>6</v>
      </c>
      <c r="S8" s="2">
        <v>6</v>
      </c>
    </row>
    <row r="9" spans="4:19" ht="13.5">
      <c r="D9" s="154"/>
      <c r="E9" s="11">
        <v>8</v>
      </c>
      <c r="F9" s="15">
        <f>IF('Soft fire chart'!F9="K",$S9,0)</f>
        <v>0</v>
      </c>
      <c r="G9" s="16">
        <f>IF('Soft fire chart'!G9="K",$S9,0)</f>
        <v>0</v>
      </c>
      <c r="H9" s="16">
        <f>IF('Soft fire chart'!H9="K",$S9,0)</f>
        <v>0</v>
      </c>
      <c r="I9" s="16">
        <f>IF('Soft fire chart'!I9="K",$S9,0)</f>
        <v>0</v>
      </c>
      <c r="J9" s="16">
        <f>IF('Soft fire chart'!J9="K",$S9,0)</f>
        <v>0</v>
      </c>
      <c r="K9" s="16">
        <f>IF('Soft fire chart'!K9="K",$S9,0)</f>
        <v>0</v>
      </c>
      <c r="L9" s="16">
        <f>IF('Soft fire chart'!L9="K",$S9,0)</f>
        <v>0</v>
      </c>
      <c r="M9" s="16">
        <f>IF('Soft fire chart'!M9="K",$S9,0)</f>
        <v>0</v>
      </c>
      <c r="N9" s="16">
        <f>IF('Soft fire chart'!N9="K",$S9,0)</f>
        <v>5</v>
      </c>
      <c r="O9" s="16">
        <f>IF('Soft fire chart'!O9="K",$S9,0)</f>
        <v>5</v>
      </c>
      <c r="P9" s="16">
        <f>IF('Soft fire chart'!P9="K",$S9,0)</f>
        <v>5</v>
      </c>
      <c r="Q9" s="16">
        <f>IF('Soft fire chart'!Q9="K",$S9,0)</f>
        <v>5</v>
      </c>
      <c r="R9" s="17">
        <f>IF('Soft fire chart'!R9="K",$S9,0)</f>
        <v>5</v>
      </c>
      <c r="S9" s="2">
        <v>5</v>
      </c>
    </row>
    <row r="10" spans="4:19" ht="13.5">
      <c r="D10" s="154"/>
      <c r="E10" s="11">
        <v>9</v>
      </c>
      <c r="F10" s="15">
        <f>IF('Soft fire chart'!F10="K",$S10,0)</f>
        <v>0</v>
      </c>
      <c r="G10" s="16">
        <f>IF('Soft fire chart'!G10="K",$S10,0)</f>
        <v>0</v>
      </c>
      <c r="H10" s="16">
        <f>IF('Soft fire chart'!H10="K",$S10,0)</f>
        <v>0</v>
      </c>
      <c r="I10" s="16">
        <f>IF('Soft fire chart'!I10="K",$S10,0)</f>
        <v>0</v>
      </c>
      <c r="J10" s="16">
        <f>IF('Soft fire chart'!J10="K",$S10,0)</f>
        <v>0</v>
      </c>
      <c r="K10" s="16">
        <f>IF('Soft fire chart'!K10="K",$S10,0)</f>
        <v>0</v>
      </c>
      <c r="L10" s="16">
        <f>IF('Soft fire chart'!L10="K",$S10,0)</f>
        <v>4</v>
      </c>
      <c r="M10" s="16">
        <f>IF('Soft fire chart'!M10="K",$S10,0)</f>
        <v>4</v>
      </c>
      <c r="N10" s="16">
        <f>IF('Soft fire chart'!N10="K",$S10,0)</f>
        <v>4</v>
      </c>
      <c r="O10" s="16">
        <f>IF('Soft fire chart'!O10="K",$S10,0)</f>
        <v>4</v>
      </c>
      <c r="P10" s="16">
        <f>IF('Soft fire chart'!P10="K",$S10,0)</f>
        <v>4</v>
      </c>
      <c r="Q10" s="16">
        <f>IF('Soft fire chart'!Q10="K",$S10,0)</f>
        <v>4</v>
      </c>
      <c r="R10" s="17">
        <f>IF('Soft fire chart'!R10="K",$S10,0)</f>
        <v>4</v>
      </c>
      <c r="S10" s="2">
        <v>4</v>
      </c>
    </row>
    <row r="11" spans="4:19" ht="13.5">
      <c r="D11" s="154"/>
      <c r="E11" s="11">
        <v>10</v>
      </c>
      <c r="F11" s="15">
        <f>IF('Soft fire chart'!F11="K",$S11,0)</f>
        <v>0</v>
      </c>
      <c r="G11" s="16">
        <f>IF('Soft fire chart'!G11="K",$S11,0)</f>
        <v>0</v>
      </c>
      <c r="H11" s="16">
        <f>IF('Soft fire chart'!H11="K",$S11,0)</f>
        <v>0</v>
      </c>
      <c r="I11" s="16">
        <f>IF('Soft fire chart'!I11="K",$S11,0)</f>
        <v>0</v>
      </c>
      <c r="J11" s="16">
        <f>IF('Soft fire chart'!J11="K",$S11,0)</f>
        <v>0</v>
      </c>
      <c r="K11" s="16">
        <f>IF('Soft fire chart'!K11="K",$S11,0)</f>
        <v>0</v>
      </c>
      <c r="L11" s="16">
        <f>IF('Soft fire chart'!L11="K",$S11,0)</f>
        <v>3</v>
      </c>
      <c r="M11" s="16">
        <f>IF('Soft fire chart'!M11="K",$S11,0)</f>
        <v>3</v>
      </c>
      <c r="N11" s="16">
        <f>IF('Soft fire chart'!N11="K",$S11,0)</f>
        <v>3</v>
      </c>
      <c r="O11" s="16">
        <f>IF('Soft fire chart'!O11="K",$S11,0)</f>
        <v>3</v>
      </c>
      <c r="P11" s="16">
        <f>IF('Soft fire chart'!P11="K",$S11,0)</f>
        <v>3</v>
      </c>
      <c r="Q11" s="16">
        <f>IF('Soft fire chart'!Q11="K",$S11,0)</f>
        <v>3</v>
      </c>
      <c r="R11" s="17">
        <f>IF('Soft fire chart'!R11="K",$S11,0)</f>
        <v>3</v>
      </c>
      <c r="S11" s="2">
        <v>3</v>
      </c>
    </row>
    <row r="12" spans="4:19" ht="13.5">
      <c r="D12" s="154"/>
      <c r="E12" s="11">
        <v>11</v>
      </c>
      <c r="F12" s="15">
        <f>IF('Soft fire chart'!F12="K",$S12,0)</f>
        <v>0</v>
      </c>
      <c r="G12" s="16">
        <f>IF('Soft fire chart'!G12="K",$S12,0)</f>
        <v>0</v>
      </c>
      <c r="H12" s="16">
        <f>IF('Soft fire chart'!H12="K",$S12,0)</f>
        <v>0</v>
      </c>
      <c r="I12" s="16">
        <f>IF('Soft fire chart'!I12="K",$S12,0)</f>
        <v>0</v>
      </c>
      <c r="J12" s="16">
        <f>IF('Soft fire chart'!J12="K",$S12,0)</f>
        <v>2</v>
      </c>
      <c r="K12" s="16">
        <f>IF('Soft fire chart'!K12="K",$S12,0)</f>
        <v>2</v>
      </c>
      <c r="L12" s="16">
        <f>IF('Soft fire chart'!L12="K",$S12,0)</f>
        <v>2</v>
      </c>
      <c r="M12" s="16">
        <f>IF('Soft fire chart'!M12="K",$S12,0)</f>
        <v>2</v>
      </c>
      <c r="N12" s="16">
        <f>IF('Soft fire chart'!N12="K",$S12,0)</f>
        <v>2</v>
      </c>
      <c r="O12" s="16">
        <f>IF('Soft fire chart'!O12="K",$S12,0)</f>
        <v>2</v>
      </c>
      <c r="P12" s="16">
        <f>IF('Soft fire chart'!P12="K",$S12,0)</f>
        <v>2</v>
      </c>
      <c r="Q12" s="16">
        <f>IF('Soft fire chart'!Q12="K",$S12,0)</f>
        <v>2</v>
      </c>
      <c r="R12" s="17">
        <f>IF('Soft fire chart'!R12="K",$S12,0)</f>
        <v>2</v>
      </c>
      <c r="S12" s="2">
        <v>2</v>
      </c>
    </row>
    <row r="13" spans="4:19" ht="13.5">
      <c r="D13" s="154"/>
      <c r="E13" s="11">
        <v>12</v>
      </c>
      <c r="F13" s="58">
        <f>IF('Soft fire chart'!F13="K",$S13,0)</f>
        <v>0</v>
      </c>
      <c r="G13" s="59">
        <f>IF('Soft fire chart'!G13="K",$S13,0)</f>
        <v>0</v>
      </c>
      <c r="H13" s="59">
        <f>IF('Soft fire chart'!H13="K",$S13,0)</f>
        <v>1</v>
      </c>
      <c r="I13" s="59">
        <f>IF('Soft fire chart'!I13="K",$S13,0)</f>
        <v>1</v>
      </c>
      <c r="J13" s="59">
        <f>IF('Soft fire chart'!J13="K",$S13,0)</f>
        <v>1</v>
      </c>
      <c r="K13" s="59">
        <f>IF('Soft fire chart'!K13="K",$S13,0)</f>
        <v>1</v>
      </c>
      <c r="L13" s="59">
        <f>IF('Soft fire chart'!L13="K",$S13,0)</f>
        <v>1</v>
      </c>
      <c r="M13" s="59">
        <f>IF('Soft fire chart'!M13="K",$S13,0)</f>
        <v>1</v>
      </c>
      <c r="N13" s="59">
        <f>IF('Soft fire chart'!N13="K",$S13,0)</f>
        <v>1</v>
      </c>
      <c r="O13" s="59">
        <f>IF('Soft fire chart'!O13="K",$S13,0)</f>
        <v>1</v>
      </c>
      <c r="P13" s="59">
        <f>IF('Soft fire chart'!P13="K",$S13,0)</f>
        <v>1</v>
      </c>
      <c r="Q13" s="59">
        <f>IF('Soft fire chart'!Q13="K",$S13,0)</f>
        <v>1</v>
      </c>
      <c r="R13" s="60">
        <f>IF('Soft fire chart'!R13="K",$S13,0)</f>
        <v>1</v>
      </c>
      <c r="S13" s="2">
        <v>1</v>
      </c>
    </row>
    <row r="14" spans="4:18" ht="13.5">
      <c r="D14" s="154"/>
      <c r="E14" s="6" t="s">
        <v>19</v>
      </c>
      <c r="F14" s="2">
        <f>SUM(F3:F13)</f>
        <v>1</v>
      </c>
      <c r="G14" s="2">
        <f>SUM(G3:G13)</f>
        <v>1</v>
      </c>
      <c r="H14" s="2">
        <f>SUM(H3:H13)</f>
        <v>2</v>
      </c>
      <c r="I14" s="2">
        <f>SUM(I3:I13)</f>
        <v>4</v>
      </c>
      <c r="J14" s="2">
        <f>SUM(J3:J13)</f>
        <v>6</v>
      </c>
      <c r="K14" s="2">
        <f>SUM(K3:K13)</f>
        <v>9</v>
      </c>
      <c r="L14" s="2">
        <f>SUM(L3:L13)</f>
        <v>16</v>
      </c>
      <c r="M14" s="2">
        <f>SUM(M3:M13)</f>
        <v>20</v>
      </c>
      <c r="N14" s="2">
        <f>SUM(N3:N13)</f>
        <v>25</v>
      </c>
      <c r="O14" s="2">
        <f>SUM(O3:O13)</f>
        <v>25</v>
      </c>
      <c r="P14" s="2">
        <f>SUM(P3:P13)</f>
        <v>30</v>
      </c>
      <c r="Q14" s="2">
        <f>SUM(Q3:Q13)</f>
        <v>31</v>
      </c>
      <c r="R14" s="2">
        <f>SUM(R3:R13)</f>
        <v>36</v>
      </c>
    </row>
    <row r="15" spans="4:18" ht="13.5">
      <c r="D15" s="154"/>
      <c r="E15" s="6" t="s">
        <v>12</v>
      </c>
      <c r="F15" s="2">
        <f>SUM(F7:F10)</f>
        <v>0</v>
      </c>
      <c r="G15" s="2">
        <f>SUM(G7:G10)</f>
        <v>0</v>
      </c>
      <c r="H15" s="2">
        <f>SUM(H7:H10)</f>
        <v>0</v>
      </c>
      <c r="I15" s="2">
        <f>SUM(I7:I10)</f>
        <v>0</v>
      </c>
      <c r="J15" s="2">
        <f>SUM(J7:J10)</f>
        <v>0</v>
      </c>
      <c r="K15" s="2">
        <f>SUM(K7:K10)</f>
        <v>0</v>
      </c>
      <c r="L15" s="2">
        <f>SUM(L7:L10)</f>
        <v>4</v>
      </c>
      <c r="M15" s="2">
        <f>SUM(M7:M10)</f>
        <v>4</v>
      </c>
      <c r="N15" s="2">
        <f>SUM(N7:N10)</f>
        <v>9</v>
      </c>
      <c r="O15" s="2">
        <f>SUM(O7:O10)</f>
        <v>9</v>
      </c>
      <c r="P15" s="2">
        <f>SUM(P7:P10)</f>
        <v>14</v>
      </c>
      <c r="Q15" s="2">
        <f>SUM(Q7:Q10)</f>
        <v>15</v>
      </c>
      <c r="R15" s="2">
        <f>SUM(R7:R10)</f>
        <v>20</v>
      </c>
    </row>
    <row r="16" spans="4:18" ht="13.5">
      <c r="D16" s="154"/>
      <c r="E16" s="6" t="s">
        <v>20</v>
      </c>
      <c r="F16" s="2">
        <f>SUM(F3:F10)</f>
        <v>1</v>
      </c>
      <c r="G16" s="2">
        <f>SUM(G3:G10)</f>
        <v>1</v>
      </c>
      <c r="H16" s="2">
        <f>SUM(H3:H10)</f>
        <v>1</v>
      </c>
      <c r="I16" s="2">
        <f>SUM(I3:I10)</f>
        <v>3</v>
      </c>
      <c r="J16" s="2">
        <f>SUM(J3:J10)</f>
        <v>3</v>
      </c>
      <c r="K16" s="2">
        <f>SUM(K3:K10)</f>
        <v>6</v>
      </c>
      <c r="L16" s="2">
        <f>SUM(L3:L10)</f>
        <v>10</v>
      </c>
      <c r="M16" s="2">
        <f>SUM(M3:M10)</f>
        <v>14</v>
      </c>
      <c r="N16" s="2">
        <f>SUM(N3:N10)</f>
        <v>19</v>
      </c>
      <c r="O16" s="2">
        <f>SUM(O3:O10)</f>
        <v>19</v>
      </c>
      <c r="P16" s="2">
        <f>SUM(P3:P10)</f>
        <v>24</v>
      </c>
      <c r="Q16" s="2">
        <f>SUM(Q3:Q10)</f>
        <v>25</v>
      </c>
      <c r="R16" s="2">
        <f>SUM(R3:R10)</f>
        <v>30</v>
      </c>
    </row>
    <row r="17" spans="4:18" ht="13.5">
      <c r="D17" s="154"/>
      <c r="E17" s="6" t="s">
        <v>7</v>
      </c>
      <c r="F17" s="2">
        <f>SUM(F3:F6)</f>
        <v>1</v>
      </c>
      <c r="G17" s="2">
        <f>SUM(G3:G6)</f>
        <v>1</v>
      </c>
      <c r="H17" s="2">
        <f>SUM(H3:H6)</f>
        <v>1</v>
      </c>
      <c r="I17" s="2">
        <f>SUM(I3:I6)</f>
        <v>3</v>
      </c>
      <c r="J17" s="2">
        <f>SUM(J3:J6)</f>
        <v>3</v>
      </c>
      <c r="K17" s="2">
        <f>SUM(K3:K6)</f>
        <v>6</v>
      </c>
      <c r="L17" s="2">
        <f>SUM(L3:L6)</f>
        <v>6</v>
      </c>
      <c r="M17" s="2">
        <f>SUM(M3:M6)</f>
        <v>10</v>
      </c>
      <c r="N17" s="2">
        <f>SUM(N3:N6)</f>
        <v>10</v>
      </c>
      <c r="O17" s="2">
        <f>SUM(O3:O6)</f>
        <v>10</v>
      </c>
      <c r="P17" s="2">
        <f>SUM(P3:P6)</f>
        <v>10</v>
      </c>
      <c r="Q17" s="2">
        <f>SUM(Q3:Q6)</f>
        <v>10</v>
      </c>
      <c r="R17" s="2">
        <f>SUM(R3:R6)</f>
        <v>10</v>
      </c>
    </row>
    <row r="18" spans="4:18" ht="13.5">
      <c r="D18" s="154"/>
      <c r="E18" s="6" t="s">
        <v>6</v>
      </c>
      <c r="F18" s="2">
        <f>SUM(F3:F4)</f>
        <v>1</v>
      </c>
      <c r="G18" s="2">
        <f>SUM(G3:G4)</f>
        <v>1</v>
      </c>
      <c r="H18" s="2">
        <f>SUM(H3:H4)</f>
        <v>1</v>
      </c>
      <c r="I18" s="2">
        <f>SUM(I3:I4)</f>
        <v>3</v>
      </c>
      <c r="J18" s="2">
        <f>SUM(J3:J4)</f>
        <v>3</v>
      </c>
      <c r="K18" s="2">
        <f>SUM(K3:K4)</f>
        <v>3</v>
      </c>
      <c r="L18" s="2">
        <f>SUM(L3:L4)</f>
        <v>3</v>
      </c>
      <c r="M18" s="2">
        <f>SUM(M3:M4)</f>
        <v>3</v>
      </c>
      <c r="N18" s="2">
        <f>SUM(N3:N4)</f>
        <v>3</v>
      </c>
      <c r="O18" s="2">
        <f>SUM(O3:O4)</f>
        <v>3</v>
      </c>
      <c r="P18" s="2">
        <f>SUM(P3:P4)</f>
        <v>3</v>
      </c>
      <c r="Q18" s="2">
        <f>SUM(Q3:Q4)</f>
        <v>3</v>
      </c>
      <c r="R18" s="2">
        <f>SUM(R3:R4)</f>
        <v>3</v>
      </c>
    </row>
    <row r="19" ht="13.5"/>
    <row r="20" spans="5:18" ht="13.5">
      <c r="E20" s="5" t="s">
        <v>1</v>
      </c>
      <c r="F20" s="7">
        <v>1</v>
      </c>
      <c r="G20" s="7">
        <v>2</v>
      </c>
      <c r="H20" s="7">
        <v>3</v>
      </c>
      <c r="I20" s="7">
        <v>4</v>
      </c>
      <c r="J20" s="7">
        <v>5</v>
      </c>
      <c r="K20" s="7">
        <v>6</v>
      </c>
      <c r="L20" s="7">
        <v>7</v>
      </c>
      <c r="M20" s="7">
        <v>8</v>
      </c>
      <c r="N20" s="7">
        <v>9</v>
      </c>
      <c r="O20" s="7" t="s">
        <v>2</v>
      </c>
      <c r="P20" s="7" t="s">
        <v>3</v>
      </c>
      <c r="Q20" s="7" t="s">
        <v>4</v>
      </c>
      <c r="R20" s="7" t="s">
        <v>5</v>
      </c>
    </row>
    <row r="21" spans="4:19" ht="13.5">
      <c r="D21" s="154" t="s">
        <v>67</v>
      </c>
      <c r="E21" s="11">
        <v>2</v>
      </c>
      <c r="F21" s="43">
        <f>IF('Soft fire chart'!F3="S",$S21,0)</f>
        <v>0</v>
      </c>
      <c r="G21" s="44">
        <f>IF('Soft fire chart'!G3="S",$S21,0)</f>
        <v>0</v>
      </c>
      <c r="H21" s="44">
        <f>IF('Soft fire chart'!H3="S",$S21,0)</f>
        <v>0</v>
      </c>
      <c r="I21" s="44">
        <f>IF('Soft fire chart'!I3="S",$S21,0)</f>
        <v>0</v>
      </c>
      <c r="J21" s="44">
        <f>IF('Soft fire chart'!J3="S",$S21,0)</f>
        <v>0</v>
      </c>
      <c r="K21" s="44">
        <f>IF('Soft fire chart'!K3="S",$S21,0)</f>
        <v>0</v>
      </c>
      <c r="L21" s="44">
        <f>IF('Soft fire chart'!L3="S",$S21,0)</f>
        <v>0</v>
      </c>
      <c r="M21" s="44">
        <f>IF('Soft fire chart'!M3="S",$S21,0)</f>
        <v>0</v>
      </c>
      <c r="N21" s="44">
        <f>IF('Soft fire chart'!N3="S",$S21,0)</f>
        <v>0</v>
      </c>
      <c r="O21" s="44">
        <f>IF('Soft fire chart'!O3="S",$S21,0)</f>
        <v>0</v>
      </c>
      <c r="P21" s="44">
        <f>IF('Soft fire chart'!P3="S",$S21,0)</f>
        <v>0</v>
      </c>
      <c r="Q21" s="44">
        <f>IF('Soft fire chart'!Q3="S",$S21,0)</f>
        <v>0</v>
      </c>
      <c r="R21" s="45">
        <f>IF('Soft fire chart'!R3="S",$S21,0)</f>
        <v>0</v>
      </c>
      <c r="S21" s="2">
        <v>1</v>
      </c>
    </row>
    <row r="22" spans="4:19" ht="13.5">
      <c r="D22" s="154"/>
      <c r="E22" s="11">
        <v>3</v>
      </c>
      <c r="F22" s="15">
        <f>IF('Soft fire chart'!F4="S",$S22,0)</f>
        <v>2</v>
      </c>
      <c r="G22" s="16">
        <f>IF('Soft fire chart'!G4="S",$S22,0)</f>
        <v>2</v>
      </c>
      <c r="H22" s="16">
        <f>IF('Soft fire chart'!H4="S",$S22,0)</f>
        <v>2</v>
      </c>
      <c r="I22" s="16">
        <f>IF('Soft fire chart'!I4="S",$S22,0)</f>
        <v>0</v>
      </c>
      <c r="J22" s="16">
        <f>IF('Soft fire chart'!J4="S",$S22,0)</f>
        <v>0</v>
      </c>
      <c r="K22" s="16">
        <f>IF('Soft fire chart'!K4="S",$S22,0)</f>
        <v>0</v>
      </c>
      <c r="L22" s="16">
        <f>IF('Soft fire chart'!L4="S",$S22,0)</f>
        <v>0</v>
      </c>
      <c r="M22" s="16">
        <f>IF('Soft fire chart'!M4="S",$S22,0)</f>
        <v>0</v>
      </c>
      <c r="N22" s="16">
        <f>IF('Soft fire chart'!N4="S",$S22,0)</f>
        <v>0</v>
      </c>
      <c r="O22" s="16">
        <f>IF('Soft fire chart'!O4="S",$S22,0)</f>
        <v>0</v>
      </c>
      <c r="P22" s="16">
        <f>IF('Soft fire chart'!P4="S",$S22,0)</f>
        <v>0</v>
      </c>
      <c r="Q22" s="16">
        <f>IF('Soft fire chart'!Q4="S",$S22,0)</f>
        <v>0</v>
      </c>
      <c r="R22" s="17">
        <f>IF('Soft fire chart'!R4="S",$S22,0)</f>
        <v>0</v>
      </c>
      <c r="S22" s="2">
        <v>2</v>
      </c>
    </row>
    <row r="23" spans="4:19" ht="13.5">
      <c r="D23" s="154"/>
      <c r="E23" s="11">
        <v>4</v>
      </c>
      <c r="F23" s="15">
        <f>IF('Soft fire chart'!F5="S",$S23,0)</f>
        <v>0</v>
      </c>
      <c r="G23" s="16">
        <f>IF('Soft fire chart'!G5="S",$S23,0)</f>
        <v>3</v>
      </c>
      <c r="H23" s="16">
        <f>IF('Soft fire chart'!H5="S",$S23,0)</f>
        <v>3</v>
      </c>
      <c r="I23" s="16">
        <f>IF('Soft fire chart'!I5="S",$S23,0)</f>
        <v>3</v>
      </c>
      <c r="J23" s="16">
        <f>IF('Soft fire chart'!J5="S",$S23,0)</f>
        <v>3</v>
      </c>
      <c r="K23" s="16">
        <f>IF('Soft fire chart'!K5="S",$S23,0)</f>
        <v>0</v>
      </c>
      <c r="L23" s="16">
        <f>IF('Soft fire chart'!L5="S",$S23,0)</f>
        <v>0</v>
      </c>
      <c r="M23" s="16">
        <f>IF('Soft fire chart'!M5="S",$S23,0)</f>
        <v>0</v>
      </c>
      <c r="N23" s="16">
        <f>IF('Soft fire chart'!N5="S",$S23,0)</f>
        <v>0</v>
      </c>
      <c r="O23" s="16">
        <f>IF('Soft fire chart'!O5="S",$S23,0)</f>
        <v>0</v>
      </c>
      <c r="P23" s="16">
        <f>IF('Soft fire chart'!P5="S",$S23,0)</f>
        <v>0</v>
      </c>
      <c r="Q23" s="16">
        <f>IF('Soft fire chart'!Q5="S",$S23,0)</f>
        <v>0</v>
      </c>
      <c r="R23" s="17">
        <f>IF('Soft fire chart'!R5="S",$S23,0)</f>
        <v>0</v>
      </c>
      <c r="S23" s="2">
        <v>3</v>
      </c>
    </row>
    <row r="24" spans="4:19" ht="13.5">
      <c r="D24" s="154"/>
      <c r="E24" s="11">
        <v>5</v>
      </c>
      <c r="F24" s="15">
        <f>IF('Soft fire chart'!F6="S",$S24,0)</f>
        <v>0</v>
      </c>
      <c r="G24" s="16">
        <f>IF('Soft fire chart'!G6="S",$S24,0)</f>
        <v>0</v>
      </c>
      <c r="H24" s="16">
        <f>IF('Soft fire chart'!H6="S",$S24,0)</f>
        <v>0</v>
      </c>
      <c r="I24" s="16">
        <f>IF('Soft fire chart'!I6="S",$S24,0)</f>
        <v>4</v>
      </c>
      <c r="J24" s="16">
        <f>IF('Soft fire chart'!J6="S",$S24,0)</f>
        <v>4</v>
      </c>
      <c r="K24" s="16">
        <f>IF('Soft fire chart'!K6="S",$S24,0)</f>
        <v>4</v>
      </c>
      <c r="L24" s="16">
        <f>IF('Soft fire chart'!L6="S",$S24,0)</f>
        <v>4</v>
      </c>
      <c r="M24" s="16">
        <f>IF('Soft fire chart'!M6="S",$S24,0)</f>
        <v>0</v>
      </c>
      <c r="N24" s="16">
        <f>IF('Soft fire chart'!N6="S",$S24,0)</f>
        <v>0</v>
      </c>
      <c r="O24" s="16">
        <f>IF('Soft fire chart'!O6="S",$S24,0)</f>
        <v>0</v>
      </c>
      <c r="P24" s="16">
        <f>IF('Soft fire chart'!P6="S",$S24,0)</f>
        <v>0</v>
      </c>
      <c r="Q24" s="16">
        <f>IF('Soft fire chart'!Q6="S",$S24,0)</f>
        <v>0</v>
      </c>
      <c r="R24" s="17">
        <f>IF('Soft fire chart'!R6="S",$S24,0)</f>
        <v>0</v>
      </c>
      <c r="S24" s="2">
        <v>4</v>
      </c>
    </row>
    <row r="25" spans="4:19" ht="13.5">
      <c r="D25" s="154"/>
      <c r="E25" s="11">
        <v>6</v>
      </c>
      <c r="F25" s="15">
        <f>IF('Soft fire chart'!F7="S",$S25,0)</f>
        <v>0</v>
      </c>
      <c r="G25" s="16">
        <f>IF('Soft fire chart'!G7="S",$S25,0)</f>
        <v>0</v>
      </c>
      <c r="H25" s="16">
        <f>IF('Soft fire chart'!H7="S",$S25,0)</f>
        <v>0</v>
      </c>
      <c r="I25" s="16">
        <f>IF('Soft fire chart'!I7="S",$S25,0)</f>
        <v>0</v>
      </c>
      <c r="J25" s="16">
        <f>IF('Soft fire chart'!J7="S",$S25,0)</f>
        <v>0</v>
      </c>
      <c r="K25" s="16">
        <f>IF('Soft fire chart'!K7="S",$S25,0)</f>
        <v>5</v>
      </c>
      <c r="L25" s="16">
        <f>IF('Soft fire chart'!L7="S",$S25,0)</f>
        <v>5</v>
      </c>
      <c r="M25" s="16">
        <f>IF('Soft fire chart'!M7="S",$S25,0)</f>
        <v>5</v>
      </c>
      <c r="N25" s="16">
        <f>IF('Soft fire chart'!N7="S",$S25,0)</f>
        <v>5</v>
      </c>
      <c r="O25" s="16">
        <f>IF('Soft fire chart'!O7="S",$S25,0)</f>
        <v>5</v>
      </c>
      <c r="P25" s="16">
        <f>IF('Soft fire chart'!P7="S",$S25,0)</f>
        <v>0</v>
      </c>
      <c r="Q25" s="16">
        <f>IF('Soft fire chart'!Q7="S",$S25,0)</f>
        <v>5</v>
      </c>
      <c r="R25" s="17">
        <f>IF('Soft fire chart'!R7="S",$S25,0)</f>
        <v>0</v>
      </c>
      <c r="S25" s="2">
        <v>5</v>
      </c>
    </row>
    <row r="26" spans="4:19" ht="13.5">
      <c r="D26" s="154"/>
      <c r="E26" s="11">
        <v>7</v>
      </c>
      <c r="F26" s="15">
        <f>IF('Soft fire chart'!F8="S",$S26,0)</f>
        <v>0</v>
      </c>
      <c r="G26" s="16">
        <f>IF('Soft fire chart'!G8="S",$S26,0)</f>
        <v>0</v>
      </c>
      <c r="H26" s="16">
        <f>IF('Soft fire chart'!H8="S",$S26,0)</f>
        <v>0</v>
      </c>
      <c r="I26" s="16">
        <f>IF('Soft fire chart'!I8="S",$S26,0)</f>
        <v>0</v>
      </c>
      <c r="J26" s="16">
        <f>IF('Soft fire chart'!J8="S",$S26,0)</f>
        <v>0</v>
      </c>
      <c r="K26" s="16">
        <f>IF('Soft fire chart'!K8="S",$S26,0)</f>
        <v>0</v>
      </c>
      <c r="L26" s="16">
        <f>IF('Soft fire chart'!L8="S",$S26,0)</f>
        <v>0</v>
      </c>
      <c r="M26" s="16">
        <f>IF('Soft fire chart'!M8="S",$S26,0)</f>
        <v>0</v>
      </c>
      <c r="N26" s="16">
        <f>IF('Soft fire chart'!N8="S",$S26,0)</f>
        <v>0</v>
      </c>
      <c r="O26" s="16">
        <f>IF('Soft fire chart'!O8="S",$S26,0)</f>
        <v>6</v>
      </c>
      <c r="P26" s="16">
        <f>IF('Soft fire chart'!P8="S",$S26,0)</f>
        <v>6</v>
      </c>
      <c r="Q26" s="16">
        <f>IF('Soft fire chart'!Q8="S",$S26,0)</f>
        <v>0</v>
      </c>
      <c r="R26" s="17">
        <f>IF('Soft fire chart'!R8="S",$S26,0)</f>
        <v>0</v>
      </c>
      <c r="S26" s="2">
        <v>6</v>
      </c>
    </row>
    <row r="27" spans="4:19" ht="13.5">
      <c r="D27" s="154"/>
      <c r="E27" s="11">
        <v>8</v>
      </c>
      <c r="F27" s="15">
        <f>IF('Soft fire chart'!F9="S",$S27,0)</f>
        <v>0</v>
      </c>
      <c r="G27" s="16">
        <f>IF('Soft fire chart'!G9="S",$S27,0)</f>
        <v>0</v>
      </c>
      <c r="H27" s="16">
        <f>IF('Soft fire chart'!H9="S",$S27,0)</f>
        <v>0</v>
      </c>
      <c r="I27" s="16">
        <f>IF('Soft fire chart'!I9="S",$S27,0)</f>
        <v>0</v>
      </c>
      <c r="J27" s="16">
        <f>IF('Soft fire chart'!J9="S",$S27,0)</f>
        <v>0</v>
      </c>
      <c r="K27" s="16">
        <f>IF('Soft fire chart'!K9="S",$S27,0)</f>
        <v>0</v>
      </c>
      <c r="L27" s="16">
        <f>IF('Soft fire chart'!L9="S",$S27,0)</f>
        <v>5</v>
      </c>
      <c r="M27" s="16">
        <f>IF('Soft fire chart'!M9="S",$S27,0)</f>
        <v>5</v>
      </c>
      <c r="N27" s="16">
        <f>IF('Soft fire chart'!N9="S",$S27,0)</f>
        <v>0</v>
      </c>
      <c r="O27" s="16">
        <f>IF('Soft fire chart'!O9="S",$S27,0)</f>
        <v>0</v>
      </c>
      <c r="P27" s="16">
        <f>IF('Soft fire chart'!P9="S",$S27,0)</f>
        <v>0</v>
      </c>
      <c r="Q27" s="16">
        <f>IF('Soft fire chart'!Q9="S",$S27,0)</f>
        <v>0</v>
      </c>
      <c r="R27" s="17">
        <f>IF('Soft fire chart'!R9="S",$S27,0)</f>
        <v>0</v>
      </c>
      <c r="S27" s="2">
        <v>5</v>
      </c>
    </row>
    <row r="28" spans="4:19" ht="13.5">
      <c r="D28" s="154"/>
      <c r="E28" s="11">
        <v>9</v>
      </c>
      <c r="F28" s="15">
        <f>IF('Soft fire chart'!F10="S",$S28,0)</f>
        <v>0</v>
      </c>
      <c r="G28" s="16">
        <f>IF('Soft fire chart'!G10="S",$S28,0)</f>
        <v>0</v>
      </c>
      <c r="H28" s="16">
        <f>IF('Soft fire chart'!H10="S",$S28,0)</f>
        <v>0</v>
      </c>
      <c r="I28" s="16">
        <f>IF('Soft fire chart'!I10="S",$S28,0)</f>
        <v>0</v>
      </c>
      <c r="J28" s="16">
        <f>IF('Soft fire chart'!J10="S",$S28,0)</f>
        <v>4</v>
      </c>
      <c r="K28" s="16">
        <f>IF('Soft fire chart'!K10="S",$S28,0)</f>
        <v>4</v>
      </c>
      <c r="L28" s="16">
        <f>IF('Soft fire chart'!L10="S",$S28,0)</f>
        <v>0</v>
      </c>
      <c r="M28" s="16">
        <f>IF('Soft fire chart'!M10="S",$S28,0)</f>
        <v>0</v>
      </c>
      <c r="N28" s="16">
        <f>IF('Soft fire chart'!N10="S",$S28,0)</f>
        <v>0</v>
      </c>
      <c r="O28" s="16">
        <f>IF('Soft fire chart'!O10="S",$S28,0)</f>
        <v>0</v>
      </c>
      <c r="P28" s="16">
        <f>IF('Soft fire chart'!P10="S",$S28,0)</f>
        <v>0</v>
      </c>
      <c r="Q28" s="16">
        <f>IF('Soft fire chart'!Q10="S",$S28,0)</f>
        <v>0</v>
      </c>
      <c r="R28" s="17">
        <f>IF('Soft fire chart'!R10="S",$S28,0)</f>
        <v>0</v>
      </c>
      <c r="S28" s="2">
        <v>4</v>
      </c>
    </row>
    <row r="29" spans="4:19" ht="13.5">
      <c r="D29" s="154"/>
      <c r="E29" s="11">
        <v>10</v>
      </c>
      <c r="F29" s="15">
        <f>IF('Soft fire chart'!F11="S",$S29,0)</f>
        <v>0</v>
      </c>
      <c r="G29" s="16">
        <f>IF('Soft fire chart'!G11="S",$S29,0)</f>
        <v>0</v>
      </c>
      <c r="H29" s="16">
        <f>IF('Soft fire chart'!H11="S",$S29,0)</f>
        <v>3</v>
      </c>
      <c r="I29" s="16">
        <f>IF('Soft fire chart'!I11="S",$S29,0)</f>
        <v>3</v>
      </c>
      <c r="J29" s="16">
        <f>IF('Soft fire chart'!J11="S",$S29,0)</f>
        <v>3</v>
      </c>
      <c r="K29" s="16">
        <f>IF('Soft fire chart'!K11="S",$S29,0)</f>
        <v>3</v>
      </c>
      <c r="L29" s="16">
        <f>IF('Soft fire chart'!L11="S",$S29,0)</f>
        <v>0</v>
      </c>
      <c r="M29" s="16">
        <f>IF('Soft fire chart'!M11="S",$S29,0)</f>
        <v>0</v>
      </c>
      <c r="N29" s="16">
        <f>IF('Soft fire chart'!N11="S",$S29,0)</f>
        <v>0</v>
      </c>
      <c r="O29" s="16">
        <f>IF('Soft fire chart'!O11="S",$S29,0)</f>
        <v>0</v>
      </c>
      <c r="P29" s="16">
        <f>IF('Soft fire chart'!P11="S",$S29,0)</f>
        <v>0</v>
      </c>
      <c r="Q29" s="16">
        <f>IF('Soft fire chart'!Q11="S",$S29,0)</f>
        <v>0</v>
      </c>
      <c r="R29" s="17">
        <f>IF('Soft fire chart'!R11="S",$S29,0)</f>
        <v>0</v>
      </c>
      <c r="S29" s="2">
        <v>3</v>
      </c>
    </row>
    <row r="30" spans="4:19" ht="13.5">
      <c r="D30" s="154"/>
      <c r="E30" s="11">
        <v>11</v>
      </c>
      <c r="F30" s="15">
        <f>IF('Soft fire chart'!F12="S",$S30,0)</f>
        <v>2</v>
      </c>
      <c r="G30" s="16">
        <f>IF('Soft fire chart'!G12="S",$S30,0)</f>
        <v>2</v>
      </c>
      <c r="H30" s="16">
        <f>IF('Soft fire chart'!H12="S",$S30,0)</f>
        <v>2</v>
      </c>
      <c r="I30" s="16">
        <f>IF('Soft fire chart'!I12="S",$S30,0)</f>
        <v>2</v>
      </c>
      <c r="J30" s="16">
        <f>IF('Soft fire chart'!J12="S",$S30,0)</f>
        <v>0</v>
      </c>
      <c r="K30" s="16">
        <f>IF('Soft fire chart'!K12="S",$S30,0)</f>
        <v>0</v>
      </c>
      <c r="L30" s="16">
        <f>IF('Soft fire chart'!L12="S",$S30,0)</f>
        <v>0</v>
      </c>
      <c r="M30" s="16">
        <f>IF('Soft fire chart'!M12="S",$S30,0)</f>
        <v>0</v>
      </c>
      <c r="N30" s="16">
        <f>IF('Soft fire chart'!N12="S",$S30,0)</f>
        <v>0</v>
      </c>
      <c r="O30" s="16">
        <f>IF('Soft fire chart'!O12="S",$S30,0)</f>
        <v>0</v>
      </c>
      <c r="P30" s="16">
        <f>IF('Soft fire chart'!P12="S",$S30,0)</f>
        <v>0</v>
      </c>
      <c r="Q30" s="16">
        <f>IF('Soft fire chart'!Q12="S",$S30,0)</f>
        <v>0</v>
      </c>
      <c r="R30" s="17">
        <f>IF('Soft fire chart'!R12="S",$S30,0)</f>
        <v>0</v>
      </c>
      <c r="S30" s="2">
        <v>2</v>
      </c>
    </row>
    <row r="31" spans="4:19" ht="13.5">
      <c r="D31" s="154"/>
      <c r="E31" s="11">
        <v>12</v>
      </c>
      <c r="F31" s="58">
        <f>IF('Soft fire chart'!F13="S",$S31,0)</f>
        <v>1</v>
      </c>
      <c r="G31" s="59">
        <f>IF('Soft fire chart'!G13="S",$S31,0)</f>
        <v>1</v>
      </c>
      <c r="H31" s="59">
        <f>IF('Soft fire chart'!H13="S",$S31,0)</f>
        <v>0</v>
      </c>
      <c r="I31" s="59">
        <f>IF('Soft fire chart'!I13="S",$S31,0)</f>
        <v>0</v>
      </c>
      <c r="J31" s="59">
        <f>IF('Soft fire chart'!J13="S",$S31,0)</f>
        <v>0</v>
      </c>
      <c r="K31" s="59">
        <f>IF('Soft fire chart'!K13="S",$S31,0)</f>
        <v>0</v>
      </c>
      <c r="L31" s="59">
        <f>IF('Soft fire chart'!L13="S",$S31,0)</f>
        <v>0</v>
      </c>
      <c r="M31" s="59">
        <f>IF('Soft fire chart'!M13="S",$S31,0)</f>
        <v>0</v>
      </c>
      <c r="N31" s="59">
        <f>IF('Soft fire chart'!N13="S",$S31,0)</f>
        <v>0</v>
      </c>
      <c r="O31" s="59">
        <f>IF('Soft fire chart'!O13="S",$S31,0)</f>
        <v>0</v>
      </c>
      <c r="P31" s="59">
        <f>IF('Soft fire chart'!P13="S",$S31,0)</f>
        <v>0</v>
      </c>
      <c r="Q31" s="59">
        <f>IF('Soft fire chart'!Q13="S",$S31,0)</f>
        <v>0</v>
      </c>
      <c r="R31" s="60">
        <f>IF('Soft fire chart'!R13="S",$S31,0)</f>
        <v>0</v>
      </c>
      <c r="S31" s="2">
        <v>1</v>
      </c>
    </row>
    <row r="32" spans="4:18" ht="13.5">
      <c r="D32" s="154"/>
      <c r="E32" s="6" t="s">
        <v>19</v>
      </c>
      <c r="F32" s="2">
        <f>SUM(F21:F31)</f>
        <v>5</v>
      </c>
      <c r="G32" s="2">
        <f>SUM(G21:G31)</f>
        <v>8</v>
      </c>
      <c r="H32" s="2">
        <f>SUM(H21:H31)</f>
        <v>10</v>
      </c>
      <c r="I32" s="2">
        <f>SUM(I21:I31)</f>
        <v>12</v>
      </c>
      <c r="J32" s="2">
        <f>SUM(J21:J31)</f>
        <v>14</v>
      </c>
      <c r="K32" s="2">
        <f>SUM(K21:K31)</f>
        <v>16</v>
      </c>
      <c r="L32" s="2">
        <f>SUM(L21:L31)</f>
        <v>14</v>
      </c>
      <c r="M32" s="2">
        <f>SUM(M21:M31)</f>
        <v>10</v>
      </c>
      <c r="N32" s="2">
        <f>SUM(N21:N31)</f>
        <v>5</v>
      </c>
      <c r="O32" s="2">
        <f>SUM(O21:O31)</f>
        <v>11</v>
      </c>
      <c r="P32" s="2">
        <f>SUM(P21:P31)</f>
        <v>6</v>
      </c>
      <c r="Q32" s="2">
        <f>SUM(Q21:Q31)</f>
        <v>5</v>
      </c>
      <c r="R32" s="2">
        <f>SUM(R21:R31)</f>
        <v>0</v>
      </c>
    </row>
    <row r="33" spans="4:18" ht="13.5">
      <c r="D33" s="154"/>
      <c r="E33" s="6" t="s">
        <v>12</v>
      </c>
      <c r="F33" s="2">
        <f>SUM(F25:F28)</f>
        <v>0</v>
      </c>
      <c r="G33" s="2">
        <f>SUM(G25:G28)</f>
        <v>0</v>
      </c>
      <c r="H33" s="2">
        <f>SUM(H25:H28)</f>
        <v>0</v>
      </c>
      <c r="I33" s="2">
        <f>SUM(I25:I28)</f>
        <v>0</v>
      </c>
      <c r="J33" s="2">
        <f>SUM(J25:J28)</f>
        <v>4</v>
      </c>
      <c r="K33" s="2">
        <f>SUM(K25:K28)</f>
        <v>9</v>
      </c>
      <c r="L33" s="2">
        <f>SUM(L25:L28)</f>
        <v>10</v>
      </c>
      <c r="M33" s="2">
        <f>SUM(M25:M28)</f>
        <v>10</v>
      </c>
      <c r="N33" s="2">
        <f>SUM(N25:N28)</f>
        <v>5</v>
      </c>
      <c r="O33" s="2">
        <f>SUM(O25:O28)</f>
        <v>11</v>
      </c>
      <c r="P33" s="2">
        <f>SUM(P25:P28)</f>
        <v>6</v>
      </c>
      <c r="Q33" s="2">
        <f>SUM(Q25:Q28)</f>
        <v>5</v>
      </c>
      <c r="R33" s="2">
        <f>SUM(R25:R28)</f>
        <v>0</v>
      </c>
    </row>
    <row r="34" spans="4:18" ht="13.5">
      <c r="D34" s="154"/>
      <c r="E34" s="6" t="s">
        <v>20</v>
      </c>
      <c r="F34" s="2">
        <f>SUM(F21:F28)</f>
        <v>2</v>
      </c>
      <c r="G34" s="2">
        <f>SUM(G21:G28)</f>
        <v>5</v>
      </c>
      <c r="H34" s="2">
        <f>SUM(H21:H28)</f>
        <v>5</v>
      </c>
      <c r="I34" s="2">
        <f>SUM(I21:I28)</f>
        <v>7</v>
      </c>
      <c r="J34" s="2">
        <f>SUM(J21:J28)</f>
        <v>11</v>
      </c>
      <c r="K34" s="2">
        <f>SUM(K21:K28)</f>
        <v>13</v>
      </c>
      <c r="L34" s="2">
        <f>SUM(L21:L28)</f>
        <v>14</v>
      </c>
      <c r="M34" s="2">
        <f>SUM(M21:M28)</f>
        <v>10</v>
      </c>
      <c r="N34" s="2">
        <f>SUM(N21:N28)</f>
        <v>5</v>
      </c>
      <c r="O34" s="2">
        <f>SUM(O21:O28)</f>
        <v>11</v>
      </c>
      <c r="P34" s="2">
        <f>SUM(P21:P28)</f>
        <v>6</v>
      </c>
      <c r="Q34" s="2">
        <f>SUM(Q21:Q28)</f>
        <v>5</v>
      </c>
      <c r="R34" s="2">
        <f>SUM(R21:R28)</f>
        <v>0</v>
      </c>
    </row>
    <row r="35" spans="4:18" ht="13.5">
      <c r="D35" s="154"/>
      <c r="E35" s="6" t="s">
        <v>7</v>
      </c>
      <c r="F35" s="2">
        <f>SUM(F21:F25)+F7</f>
        <v>2</v>
      </c>
      <c r="G35" s="2">
        <f>SUM(G21:G25)+G7</f>
        <v>5</v>
      </c>
      <c r="H35" s="2">
        <f>SUM(H21:H25)+H7</f>
        <v>5</v>
      </c>
      <c r="I35" s="2">
        <f>SUM(I21:I25)+I7</f>
        <v>7</v>
      </c>
      <c r="J35" s="2">
        <f>SUM(J21:J25)+J7</f>
        <v>7</v>
      </c>
      <c r="K35" s="2">
        <f>SUM(K21:K25)+K7</f>
        <v>9</v>
      </c>
      <c r="L35" s="2">
        <f>SUM(L21:L25)+L7</f>
        <v>9</v>
      </c>
      <c r="M35" s="2">
        <f>SUM(M21:M25)+M7</f>
        <v>5</v>
      </c>
      <c r="N35" s="2">
        <f>SUM(N21:N25)+N7</f>
        <v>5</v>
      </c>
      <c r="O35" s="2">
        <f>SUM(O21:O25)+O7</f>
        <v>5</v>
      </c>
      <c r="P35" s="2">
        <f>SUM(P21:P25)+P7</f>
        <v>5</v>
      </c>
      <c r="Q35" s="2">
        <f>SUM(Q21:Q25)+Q7</f>
        <v>5</v>
      </c>
      <c r="R35" s="2">
        <f>SUM(R21:R25)+R7</f>
        <v>5</v>
      </c>
    </row>
    <row r="36" spans="4:18" ht="13.5">
      <c r="D36" s="154"/>
      <c r="E36" s="6" t="s">
        <v>6</v>
      </c>
      <c r="F36" s="2">
        <f>SUM(F21:F24)+F5+F6</f>
        <v>2</v>
      </c>
      <c r="G36" s="2">
        <f>SUM(G21:G24)+G5+G6</f>
        <v>5</v>
      </c>
      <c r="H36" s="2">
        <f>SUM(H21:H24)+H5+H6</f>
        <v>5</v>
      </c>
      <c r="I36" s="2">
        <f>SUM(I21:I24)+I5+I6</f>
        <v>7</v>
      </c>
      <c r="J36" s="2">
        <f>SUM(J21:J24)+J5+J6</f>
        <v>7</v>
      </c>
      <c r="K36" s="2">
        <f>SUM(K21:K24)+K5+K6</f>
        <v>7</v>
      </c>
      <c r="L36" s="2">
        <f>SUM(L21:L24)+L5+L6</f>
        <v>7</v>
      </c>
      <c r="M36" s="2">
        <f>SUM(M21:M24)+M5+M6</f>
        <v>7</v>
      </c>
      <c r="N36" s="2">
        <f>SUM(N21:N24)+N5+N6</f>
        <v>7</v>
      </c>
      <c r="O36" s="2">
        <f>SUM(O21:O24)+O5+O6</f>
        <v>7</v>
      </c>
      <c r="P36" s="2">
        <f>SUM(P21:P24)+P5+P6</f>
        <v>7</v>
      </c>
      <c r="Q36" s="2">
        <f>SUM(Q21:Q24)+Q5+Q6</f>
        <v>7</v>
      </c>
      <c r="R36" s="2">
        <f>SUM(R21:R24)+R5+R6</f>
        <v>7</v>
      </c>
    </row>
    <row r="37" ht="13.5"/>
    <row r="38" spans="5:18" ht="13.5">
      <c r="E38" s="155" t="s">
        <v>19</v>
      </c>
      <c r="F38" s="6">
        <f>F14</f>
        <v>1</v>
      </c>
      <c r="G38" s="6">
        <f>G14</f>
        <v>1</v>
      </c>
      <c r="H38" s="6">
        <f>H14</f>
        <v>2</v>
      </c>
      <c r="I38" s="6">
        <f>I14</f>
        <v>4</v>
      </c>
      <c r="J38" s="6">
        <f>J14</f>
        <v>6</v>
      </c>
      <c r="K38" s="6">
        <f>K14</f>
        <v>9</v>
      </c>
      <c r="L38" s="6">
        <f>L14</f>
        <v>16</v>
      </c>
      <c r="M38" s="6">
        <f>M14</f>
        <v>20</v>
      </c>
      <c r="N38" s="6">
        <f>N14</f>
        <v>25</v>
      </c>
      <c r="O38" s="6">
        <f>O14</f>
        <v>25</v>
      </c>
      <c r="P38" s="6">
        <f>P14</f>
        <v>30</v>
      </c>
      <c r="Q38" s="6">
        <f>Q14</f>
        <v>31</v>
      </c>
      <c r="R38" s="6">
        <f>R14</f>
        <v>36</v>
      </c>
    </row>
    <row r="39" spans="5:18" ht="13.5">
      <c r="E39" s="155"/>
      <c r="F39" s="6">
        <f>F32</f>
        <v>5</v>
      </c>
      <c r="G39" s="6">
        <f>G32</f>
        <v>8</v>
      </c>
      <c r="H39" s="6">
        <f>H32</f>
        <v>10</v>
      </c>
      <c r="I39" s="6">
        <f>I32</f>
        <v>12</v>
      </c>
      <c r="J39" s="6">
        <f>J32</f>
        <v>14</v>
      </c>
      <c r="K39" s="6">
        <f>K32</f>
        <v>16</v>
      </c>
      <c r="L39" s="6">
        <f>L32</f>
        <v>14</v>
      </c>
      <c r="M39" s="6">
        <f>M32</f>
        <v>10</v>
      </c>
      <c r="N39" s="6">
        <f>N32</f>
        <v>5</v>
      </c>
      <c r="O39" s="6">
        <f>O32</f>
        <v>11</v>
      </c>
      <c r="P39" s="6">
        <f>P32</f>
        <v>6</v>
      </c>
      <c r="Q39" s="6">
        <f>Q32</f>
        <v>5</v>
      </c>
      <c r="R39" s="6">
        <f>R32</f>
        <v>0</v>
      </c>
    </row>
    <row r="40" spans="5:18" ht="13.5">
      <c r="E40" s="155" t="s">
        <v>12</v>
      </c>
      <c r="F40" s="6">
        <f>F15</f>
        <v>0</v>
      </c>
      <c r="G40" s="6">
        <f>G15</f>
        <v>0</v>
      </c>
      <c r="H40" s="6">
        <f>H15</f>
        <v>0</v>
      </c>
      <c r="I40" s="6">
        <f>I15</f>
        <v>0</v>
      </c>
      <c r="J40" s="6">
        <f>J15</f>
        <v>0</v>
      </c>
      <c r="K40" s="6">
        <f>K15</f>
        <v>0</v>
      </c>
      <c r="L40" s="6">
        <f>L15</f>
        <v>4</v>
      </c>
      <c r="M40" s="6">
        <f>M15</f>
        <v>4</v>
      </c>
      <c r="N40" s="6">
        <f>N15</f>
        <v>9</v>
      </c>
      <c r="O40" s="6">
        <f>O15</f>
        <v>9</v>
      </c>
      <c r="P40" s="6">
        <f>P15</f>
        <v>14</v>
      </c>
      <c r="Q40" s="6">
        <f>Q15</f>
        <v>15</v>
      </c>
      <c r="R40" s="6">
        <f>R15</f>
        <v>20</v>
      </c>
    </row>
    <row r="41" spans="5:18" ht="13.5">
      <c r="E41" s="155"/>
      <c r="F41" s="6">
        <f>F33</f>
        <v>0</v>
      </c>
      <c r="G41" s="6">
        <f>G33</f>
        <v>0</v>
      </c>
      <c r="H41" s="6">
        <f>H33</f>
        <v>0</v>
      </c>
      <c r="I41" s="6">
        <f>I33</f>
        <v>0</v>
      </c>
      <c r="J41" s="6">
        <f>J33</f>
        <v>4</v>
      </c>
      <c r="K41" s="6">
        <f>K33</f>
        <v>9</v>
      </c>
      <c r="L41" s="6">
        <f>L33</f>
        <v>10</v>
      </c>
      <c r="M41" s="6">
        <f>M33</f>
        <v>10</v>
      </c>
      <c r="N41" s="6">
        <f>N33</f>
        <v>5</v>
      </c>
      <c r="O41" s="6">
        <f>O33</f>
        <v>11</v>
      </c>
      <c r="P41" s="6">
        <f>P33</f>
        <v>6</v>
      </c>
      <c r="Q41" s="6">
        <f>Q33</f>
        <v>5</v>
      </c>
      <c r="R41" s="6">
        <f>R33</f>
        <v>0</v>
      </c>
    </row>
    <row r="42" spans="5:18" ht="13.5">
      <c r="E42" s="155" t="s">
        <v>20</v>
      </c>
      <c r="F42" s="6">
        <f>F16</f>
        <v>1</v>
      </c>
      <c r="G42" s="6">
        <f>G16</f>
        <v>1</v>
      </c>
      <c r="H42" s="6">
        <f>H16</f>
        <v>1</v>
      </c>
      <c r="I42" s="6">
        <f>I16</f>
        <v>3</v>
      </c>
      <c r="J42" s="6">
        <f>J17</f>
        <v>3</v>
      </c>
      <c r="K42" s="6">
        <f>K16</f>
        <v>6</v>
      </c>
      <c r="L42" s="6">
        <f>L16</f>
        <v>10</v>
      </c>
      <c r="M42" s="6">
        <f>M16</f>
        <v>14</v>
      </c>
      <c r="N42" s="6">
        <f>N16</f>
        <v>19</v>
      </c>
      <c r="O42" s="6">
        <f>O16</f>
        <v>19</v>
      </c>
      <c r="P42" s="6">
        <f>P16</f>
        <v>24</v>
      </c>
      <c r="Q42" s="6">
        <f>Q16</f>
        <v>25</v>
      </c>
      <c r="R42" s="6">
        <f>R16</f>
        <v>30</v>
      </c>
    </row>
    <row r="43" spans="5:18" ht="13.5">
      <c r="E43" s="155"/>
      <c r="F43" s="6">
        <f>F34</f>
        <v>2</v>
      </c>
      <c r="G43" s="6">
        <f>G34</f>
        <v>5</v>
      </c>
      <c r="H43" s="6">
        <f>H34</f>
        <v>5</v>
      </c>
      <c r="I43" s="6">
        <f>I34</f>
        <v>7</v>
      </c>
      <c r="J43" s="6">
        <f>J34</f>
        <v>11</v>
      </c>
      <c r="K43" s="6">
        <f>K34</f>
        <v>13</v>
      </c>
      <c r="L43" s="6">
        <f>L34</f>
        <v>14</v>
      </c>
      <c r="M43" s="6">
        <f>M34</f>
        <v>10</v>
      </c>
      <c r="N43" s="6">
        <f>N34</f>
        <v>5</v>
      </c>
      <c r="O43" s="6">
        <f>O34</f>
        <v>11</v>
      </c>
      <c r="P43" s="6">
        <f>P34</f>
        <v>6</v>
      </c>
      <c r="Q43" s="6">
        <f>Q34</f>
        <v>5</v>
      </c>
      <c r="R43" s="6">
        <f>R34</f>
        <v>0</v>
      </c>
    </row>
    <row r="44" spans="5:18" ht="13.5">
      <c r="E44" s="155" t="s">
        <v>7</v>
      </c>
      <c r="F44" s="6">
        <f>F17</f>
        <v>1</v>
      </c>
      <c r="G44" s="6">
        <f>G17</f>
        <v>1</v>
      </c>
      <c r="H44" s="6">
        <f>H17</f>
        <v>1</v>
      </c>
      <c r="I44" s="6">
        <f>I17</f>
        <v>3</v>
      </c>
      <c r="J44" s="6">
        <f>J17</f>
        <v>3</v>
      </c>
      <c r="K44" s="6">
        <f>K17</f>
        <v>6</v>
      </c>
      <c r="L44" s="6">
        <f>L17</f>
        <v>6</v>
      </c>
      <c r="M44" s="6">
        <f>M17</f>
        <v>10</v>
      </c>
      <c r="N44" s="6">
        <f>N17</f>
        <v>10</v>
      </c>
      <c r="O44" s="6">
        <f>O17</f>
        <v>10</v>
      </c>
      <c r="P44" s="6">
        <f>P17</f>
        <v>10</v>
      </c>
      <c r="Q44" s="6">
        <f>Q17</f>
        <v>10</v>
      </c>
      <c r="R44" s="6">
        <f>R17</f>
        <v>10</v>
      </c>
    </row>
    <row r="45" spans="5:18" ht="13.5">
      <c r="E45" s="155"/>
      <c r="F45" s="6">
        <f>F35</f>
        <v>2</v>
      </c>
      <c r="G45" s="6">
        <f>G35</f>
        <v>5</v>
      </c>
      <c r="H45" s="6">
        <f>H35</f>
        <v>5</v>
      </c>
      <c r="I45" s="6">
        <f>I35</f>
        <v>7</v>
      </c>
      <c r="J45" s="6">
        <f>J35</f>
        <v>7</v>
      </c>
      <c r="K45" s="6">
        <f>K35</f>
        <v>9</v>
      </c>
      <c r="L45" s="6">
        <f>L35</f>
        <v>9</v>
      </c>
      <c r="M45" s="6">
        <f>M35</f>
        <v>5</v>
      </c>
      <c r="N45" s="6">
        <f>N35</f>
        <v>5</v>
      </c>
      <c r="O45" s="6">
        <f>O35</f>
        <v>5</v>
      </c>
      <c r="P45" s="6">
        <f>P35</f>
        <v>5</v>
      </c>
      <c r="Q45" s="6">
        <f>Q35</f>
        <v>5</v>
      </c>
      <c r="R45" s="6">
        <f>R35</f>
        <v>5</v>
      </c>
    </row>
    <row r="46" spans="5:18" ht="13.5">
      <c r="E46" s="155" t="s">
        <v>6</v>
      </c>
      <c r="F46" s="6">
        <f>F18</f>
        <v>1</v>
      </c>
      <c r="G46" s="6">
        <f>G18</f>
        <v>1</v>
      </c>
      <c r="H46" s="6">
        <f>H18</f>
        <v>1</v>
      </c>
      <c r="I46" s="6">
        <f>I18</f>
        <v>3</v>
      </c>
      <c r="J46" s="6">
        <f>J18</f>
        <v>3</v>
      </c>
      <c r="K46" s="6">
        <f>K18</f>
        <v>3</v>
      </c>
      <c r="L46" s="6">
        <f>L18</f>
        <v>3</v>
      </c>
      <c r="M46" s="6">
        <f>M18</f>
        <v>3</v>
      </c>
      <c r="N46" s="6">
        <f>N18</f>
        <v>3</v>
      </c>
      <c r="O46" s="6">
        <f>O18</f>
        <v>3</v>
      </c>
      <c r="P46" s="6">
        <f>P18</f>
        <v>3</v>
      </c>
      <c r="Q46" s="6">
        <f>Q18</f>
        <v>3</v>
      </c>
      <c r="R46" s="6">
        <f>R18</f>
        <v>3</v>
      </c>
    </row>
    <row r="47" spans="5:18" ht="13.5">
      <c r="E47" s="155"/>
      <c r="F47" s="6">
        <f>F36</f>
        <v>2</v>
      </c>
      <c r="G47" s="6">
        <f>G36</f>
        <v>5</v>
      </c>
      <c r="H47" s="6">
        <f>H36</f>
        <v>5</v>
      </c>
      <c r="I47" s="6">
        <f>I36</f>
        <v>7</v>
      </c>
      <c r="J47" s="6">
        <f>J36</f>
        <v>7</v>
      </c>
      <c r="K47" s="6">
        <f>K36</f>
        <v>7</v>
      </c>
      <c r="L47" s="6">
        <f>L36</f>
        <v>7</v>
      </c>
      <c r="M47" s="6">
        <f>M36</f>
        <v>7</v>
      </c>
      <c r="N47" s="6">
        <f>N36</f>
        <v>7</v>
      </c>
      <c r="O47" s="6">
        <f>O36</f>
        <v>7</v>
      </c>
      <c r="P47" s="6">
        <f>P36</f>
        <v>7</v>
      </c>
      <c r="Q47" s="6">
        <f>Q36</f>
        <v>7</v>
      </c>
      <c r="R47" s="6">
        <f>R36</f>
        <v>7</v>
      </c>
    </row>
    <row r="48" ht="13.5">
      <c r="G48" s="6" t="s">
        <v>68</v>
      </c>
    </row>
    <row r="49" spans="5:7" ht="13.5">
      <c r="E49" s="6" t="s">
        <v>69</v>
      </c>
      <c r="F49" s="156">
        <f>RANDBETWEEN(1,6)</f>
        <v>3</v>
      </c>
      <c r="G49" s="6" t="str">
        <f>IF(F49&lt;3,"K","--")</f>
        <v>--</v>
      </c>
    </row>
    <row r="50" spans="5:7" ht="12.75">
      <c r="E50" s="6" t="s">
        <v>70</v>
      </c>
      <c r="F50" s="157">
        <f>RANDBETWEEN(1,6)</f>
        <v>1</v>
      </c>
      <c r="G50" s="6" t="str">
        <f>IF(F49&lt;4,"K","--")</f>
        <v>K</v>
      </c>
    </row>
    <row r="51" spans="6:10" ht="12.75">
      <c r="F51" s="6">
        <f>SUM(F49:F50)</f>
        <v>4</v>
      </c>
      <c r="J51" s="6">
        <f>SUM(J$54:J$57)</f>
        <v>36</v>
      </c>
    </row>
    <row r="52" spans="2:19" ht="13.5">
      <c r="B52" s="61" t="s">
        <v>21</v>
      </c>
      <c r="C52" s="61"/>
      <c r="D52" s="61"/>
      <c r="E52" s="61"/>
      <c r="F52" s="5" t="s">
        <v>0</v>
      </c>
      <c r="G52" s="5"/>
      <c r="H52" s="5"/>
      <c r="I52" s="5"/>
      <c r="J52" s="5"/>
      <c r="K52" s="5"/>
      <c r="L52" s="5"/>
      <c r="M52" s="5"/>
      <c r="N52" s="5"/>
      <c r="O52" s="5"/>
      <c r="P52" s="5"/>
      <c r="Q52" s="5"/>
      <c r="R52" s="5"/>
      <c r="S52" s="6"/>
    </row>
    <row r="53" spans="1:19" ht="13.5">
      <c r="A53" s="61"/>
      <c r="B53" s="61"/>
      <c r="C53" s="61"/>
      <c r="D53" s="61"/>
      <c r="E53" s="61"/>
      <c r="F53" s="7">
        <v>1</v>
      </c>
      <c r="G53" s="7">
        <v>2</v>
      </c>
      <c r="H53" s="7">
        <v>3</v>
      </c>
      <c r="I53" s="7">
        <v>4</v>
      </c>
      <c r="J53" s="7">
        <v>5</v>
      </c>
      <c r="K53" s="7">
        <v>6</v>
      </c>
      <c r="L53" s="7">
        <v>7</v>
      </c>
      <c r="M53" s="7">
        <v>8</v>
      </c>
      <c r="N53" s="7">
        <v>9</v>
      </c>
      <c r="O53" s="7" t="s">
        <v>2</v>
      </c>
      <c r="P53" s="7" t="s">
        <v>3</v>
      </c>
      <c r="Q53" s="7" t="s">
        <v>4</v>
      </c>
      <c r="R53" s="7" t="s">
        <v>5</v>
      </c>
      <c r="S53" s="6"/>
    </row>
    <row r="54" spans="2:19" ht="13.5">
      <c r="B54" s="158" t="s">
        <v>22</v>
      </c>
      <c r="C54" s="158"/>
      <c r="D54" s="156" t="s">
        <v>71</v>
      </c>
      <c r="E54" s="156"/>
      <c r="F54" s="2">
        <f>F58+COUNTIF('Soft fire chart'!F$5:F$10,"=K")</f>
        <v>0</v>
      </c>
      <c r="G54" s="2">
        <f>G58+COUNTIF('Soft fire chart'!G$5:G$10,"=K")</f>
        <v>0</v>
      </c>
      <c r="H54" s="2">
        <f>H58+COUNTIF('Soft fire chart'!H$5:H$10,"=K")</f>
        <v>1</v>
      </c>
      <c r="I54" s="2">
        <f>I58+COUNTIF('Soft fire chart'!I$5:I$10,"=K")</f>
        <v>1</v>
      </c>
      <c r="J54" s="2">
        <f>J58+COUNTIF('Soft fire chart'!J$5:J$10,"=K")</f>
        <v>3</v>
      </c>
      <c r="K54" s="2">
        <f>K58+COUNTIF('Soft fire chart'!K$5:K$10,"=K")</f>
        <v>4</v>
      </c>
      <c r="L54" s="2">
        <f>L58+COUNTIF('Soft fire chart'!L$5:L$10,"=K")</f>
        <v>11</v>
      </c>
      <c r="M54" s="2">
        <f>M58+COUNTIF('Soft fire chart'!M$5:M$10,"=K")</f>
        <v>13</v>
      </c>
      <c r="N54" s="2">
        <f>N58+COUNTIF('Soft fire chart'!N$5:N$10,"=K")</f>
        <v>17</v>
      </c>
      <c r="O54" s="2">
        <f>O58+COUNTIF('Soft fire chart'!O$5:O$10,"=K")</f>
        <v>17</v>
      </c>
      <c r="P54" s="2">
        <f>P58+COUNTIF('Soft fire chart'!P$5:P$10,"=K")</f>
        <v>20</v>
      </c>
      <c r="Q54" s="2">
        <f>Q58+COUNTIF('Soft fire chart'!Q$5:Q$10,"=K")</f>
        <v>21</v>
      </c>
      <c r="R54" s="2">
        <f>R58+COUNTIF('Soft fire chart'!R$5:R$10,"=K")</f>
        <v>24</v>
      </c>
      <c r="S54" s="6"/>
    </row>
    <row r="55" spans="2:19" ht="13.5">
      <c r="B55" s="158"/>
      <c r="C55" s="158"/>
      <c r="D55" s="156" t="s">
        <v>24</v>
      </c>
      <c r="E55" s="156"/>
      <c r="F55" s="2">
        <f>COUNTIF('Soft fire chart'!F$3:F$8,"=K")+COUNTIF('Soft fire chart'!F$4:F$9,"=K")</f>
        <v>1</v>
      </c>
      <c r="G55" s="2">
        <f>COUNTIF('Soft fire chart'!G$3:G$8,"=K")+COUNTIF('Soft fire chart'!G$4:G$9,"=K")</f>
        <v>1</v>
      </c>
      <c r="H55" s="2">
        <f>COUNTIF('Soft fire chart'!H$3:H$8,"=K")+COUNTIF('Soft fire chart'!H$4:H$9,"=K")</f>
        <v>1</v>
      </c>
      <c r="I55" s="2">
        <f>COUNTIF('Soft fire chart'!I$3:I$8,"=K")+COUNTIF('Soft fire chart'!I$4:I$9,"=K")</f>
        <v>3</v>
      </c>
      <c r="J55" s="2">
        <f>COUNTIF('Soft fire chart'!J$3:J$8,"=K")+COUNTIF('Soft fire chart'!J$4:J$9,"=K")</f>
        <v>3</v>
      </c>
      <c r="K55" s="2">
        <f>COUNTIF('Soft fire chart'!K$3:K$8,"=K")+COUNTIF('Soft fire chart'!K$4:K$9,"=K")</f>
        <v>5</v>
      </c>
      <c r="L55" s="2">
        <f>COUNTIF('Soft fire chart'!L$3:L$8,"=K")+COUNTIF('Soft fire chart'!L$4:L$9,"=K")</f>
        <v>5</v>
      </c>
      <c r="M55" s="2">
        <f>COUNTIF('Soft fire chart'!M$3:M$8,"=K")+COUNTIF('Soft fire chart'!M$4:M$9,"=K")</f>
        <v>7</v>
      </c>
      <c r="N55" s="2">
        <f>COUNTIF('Soft fire chart'!N$3:N$8,"=K")+COUNTIF('Soft fire chart'!N$4:N$9,"=K")</f>
        <v>8</v>
      </c>
      <c r="O55" s="2">
        <f>COUNTIF('Soft fire chart'!O$3:O$8,"=K")+COUNTIF('Soft fire chart'!O$4:O$9,"=K")</f>
        <v>8</v>
      </c>
      <c r="P55" s="2">
        <f>COUNTIF('Soft fire chart'!P$3:P$8,"=K")+COUNTIF('Soft fire chart'!P$4:P$9,"=K")</f>
        <v>10</v>
      </c>
      <c r="Q55" s="2">
        <f>COUNTIF('Soft fire chart'!Q$3:Q$8,"=K")+COUNTIF('Soft fire chart'!Q$4:Q$9,"=K")</f>
        <v>10</v>
      </c>
      <c r="R55" s="2">
        <f>COUNTIF('Soft fire chart'!R$3:R$8,"=K")+COUNTIF('Soft fire chart'!R$4:R$9,"=K")</f>
        <v>12</v>
      </c>
      <c r="S55" s="6"/>
    </row>
    <row r="56" spans="2:19" ht="13.5">
      <c r="B56" s="158"/>
      <c r="C56" s="158"/>
      <c r="D56" s="156" t="s">
        <v>72</v>
      </c>
      <c r="E56" s="156"/>
      <c r="F56" s="2">
        <f>F60+COUNTIF('Soft fire chart'!F$5:F$10,"&lt;&gt;K")</f>
        <v>24</v>
      </c>
      <c r="G56" s="2">
        <f>G60+COUNTIF('Soft fire chart'!G$5:G$10,"&lt;&gt;K")</f>
        <v>24</v>
      </c>
      <c r="H56" s="2">
        <f>H60+COUNTIF('Soft fire chart'!H$5:H$10,"&lt;&gt;K")</f>
        <v>23</v>
      </c>
      <c r="I56" s="2">
        <f>I60+COUNTIF('Soft fire chart'!I$5:I$10,"&lt;&gt;K")</f>
        <v>23</v>
      </c>
      <c r="J56" s="2">
        <f>J60+COUNTIF('Soft fire chart'!J$5:J$10,"&lt;&gt;K")</f>
        <v>21</v>
      </c>
      <c r="K56" s="2">
        <f>K60+COUNTIF('Soft fire chart'!K$5:K$10,"&lt;&gt;K")</f>
        <v>20</v>
      </c>
      <c r="L56" s="2">
        <f>L60+COUNTIF('Soft fire chart'!L$5:L$10,"&lt;&gt;K")</f>
        <v>13</v>
      </c>
      <c r="M56" s="2">
        <f>M60+COUNTIF('Soft fire chart'!M$5:M$10,"&lt;&gt;K")</f>
        <v>11</v>
      </c>
      <c r="N56" s="2">
        <f>N60+COUNTIF('Soft fire chart'!N$5:N$10,"&lt;&gt;K")</f>
        <v>7</v>
      </c>
      <c r="O56" s="2">
        <f>O60+COUNTIF('Soft fire chart'!O$5:O$10,"&lt;&gt;K")</f>
        <v>7</v>
      </c>
      <c r="P56" s="2">
        <f>P60+COUNTIF('Soft fire chart'!P$5:P$10,"&lt;&gt;K")</f>
        <v>4</v>
      </c>
      <c r="Q56" s="2">
        <f>Q60+COUNTIF('Soft fire chart'!Q$5:Q$10,"&lt;&gt;K")</f>
        <v>3</v>
      </c>
      <c r="R56" s="2">
        <f>R60+COUNTIF('Soft fire chart'!R$5:R$10,"&lt;&gt;K")</f>
        <v>0</v>
      </c>
      <c r="S56" s="6"/>
    </row>
    <row r="57" spans="2:19" ht="13.5">
      <c r="B57" s="158"/>
      <c r="C57" s="158"/>
      <c r="D57" s="156" t="s">
        <v>73</v>
      </c>
      <c r="E57" s="156"/>
      <c r="F57" s="2">
        <f>COUNTIF('Soft fire chart'!F$3:F$8,"&lt;&gt;K")+COUNTIF('Soft fire chart'!F$4:F$9,"&lt;&gt;K")</f>
        <v>11</v>
      </c>
      <c r="G57" s="2">
        <f>COUNTIF('Soft fire chart'!G$3:G$8,"&lt;&gt;K")+COUNTIF('Soft fire chart'!G$4:G$9,"&lt;&gt;K")</f>
        <v>11</v>
      </c>
      <c r="H57" s="2">
        <f>COUNTIF('Soft fire chart'!H$3:H$8,"&lt;&gt;K")+COUNTIF('Soft fire chart'!H$4:H$9,"&lt;&gt;K")</f>
        <v>11</v>
      </c>
      <c r="I57" s="2">
        <f>COUNTIF('Soft fire chart'!I$3:I$8,"&lt;&gt;K")+COUNTIF('Soft fire chart'!I$4:I$9,"&lt;&gt;K")</f>
        <v>9</v>
      </c>
      <c r="J57" s="2">
        <f>COUNTIF('Soft fire chart'!J$3:J$8,"&lt;&gt;K")+COUNTIF('Soft fire chart'!J$4:J$9,"&lt;&gt;K")</f>
        <v>9</v>
      </c>
      <c r="K57" s="2">
        <f>COUNTIF('Soft fire chart'!K$3:K$8,"&lt;&gt;K")+COUNTIF('Soft fire chart'!K$4:K$9,"&lt;&gt;K")</f>
        <v>7</v>
      </c>
      <c r="L57" s="2">
        <f>COUNTIF('Soft fire chart'!L$3:L$8,"&lt;&gt;K")+COUNTIF('Soft fire chart'!L$4:L$9,"&lt;&gt;K")</f>
        <v>7</v>
      </c>
      <c r="M57" s="2">
        <f>COUNTIF('Soft fire chart'!M$3:M$8,"&lt;&gt;K")+COUNTIF('Soft fire chart'!M$4:M$9,"&lt;&gt;K")</f>
        <v>5</v>
      </c>
      <c r="N57" s="2">
        <f>COUNTIF('Soft fire chart'!N$3:N$8,"&lt;&gt;K")+COUNTIF('Soft fire chart'!N$4:N$9,"&lt;&gt;K")</f>
        <v>4</v>
      </c>
      <c r="O57" s="2">
        <f>COUNTIF('Soft fire chart'!O$3:O$8,"&lt;&gt;K")+COUNTIF('Soft fire chart'!O$4:O$9,"&lt;&gt;K")</f>
        <v>4</v>
      </c>
      <c r="P57" s="2">
        <f>COUNTIF('Soft fire chart'!P$3:P$8,"&lt;&gt;K")+COUNTIF('Soft fire chart'!P$4:P$9,"&lt;&gt;K")</f>
        <v>2</v>
      </c>
      <c r="Q57" s="2">
        <f>COUNTIF('Soft fire chart'!Q$3:Q$8,"&lt;&gt;K")+COUNTIF('Soft fire chart'!Q$4:Q$9,"&lt;&gt;K")</f>
        <v>2</v>
      </c>
      <c r="R57" s="2">
        <f>COUNTIF('Soft fire chart'!R$3:R$8,"&lt;&gt;K")+COUNTIF('Soft fire chart'!R$4:R$9,"&lt;&gt;K")</f>
        <v>0</v>
      </c>
      <c r="S57" s="6"/>
    </row>
    <row r="58" spans="2:19" ht="13.5">
      <c r="B58" s="158" t="s">
        <v>27</v>
      </c>
      <c r="C58" s="158"/>
      <c r="D58" s="156" t="s">
        <v>71</v>
      </c>
      <c r="E58" s="156"/>
      <c r="F58" s="2">
        <f>COUNTIF('Soft fire chart'!F$8:F$13,"=K")+COUNTIF('Soft fire chart'!F$7:F$12,"=K")+COUNTIF('Soft fire chart'!F$6:F$11,"=K")</f>
        <v>0</v>
      </c>
      <c r="G58" s="2">
        <f>COUNTIF('Soft fire chart'!G$8:G$13,"=K")+COUNTIF('Soft fire chart'!G$7:G$12,"=K")+COUNTIF('Soft fire chart'!G$6:G$11,"=K")</f>
        <v>0</v>
      </c>
      <c r="H58" s="2">
        <f>COUNTIF('Soft fire chart'!H$8:H$13,"=K")+COUNTIF('Soft fire chart'!H$7:H$12,"=K")+COUNTIF('Soft fire chart'!H$6:H$11,"=K")</f>
        <v>1</v>
      </c>
      <c r="I58" s="2">
        <f>COUNTIF('Soft fire chart'!I$8:I$13,"=K")+COUNTIF('Soft fire chart'!I$7:I$12,"=K")+COUNTIF('Soft fire chart'!I$6:I$11,"=K")</f>
        <v>1</v>
      </c>
      <c r="J58" s="2">
        <f>COUNTIF('Soft fire chart'!J$8:J$13,"=K")+COUNTIF('Soft fire chart'!J$7:J$12,"=K")+COUNTIF('Soft fire chart'!J$6:J$11,"=K")</f>
        <v>3</v>
      </c>
      <c r="K58" s="2">
        <f>COUNTIF('Soft fire chart'!K$8:K$13,"=K")+COUNTIF('Soft fire chart'!K$7:K$12,"=K")+COUNTIF('Soft fire chart'!K$6:K$11,"=K")</f>
        <v>3</v>
      </c>
      <c r="L58" s="2">
        <f>COUNTIF('Soft fire chart'!L$8:L$13,"=K")+COUNTIF('Soft fire chart'!L$7:L$12,"=K")+COUNTIF('Soft fire chart'!L$6:L$11,"=K")</f>
        <v>9</v>
      </c>
      <c r="M58" s="2">
        <f>COUNTIF('Soft fire chart'!M$8:M$13,"=K")+COUNTIF('Soft fire chart'!M$7:M$12,"=K")+COUNTIF('Soft fire chart'!M$6:M$11,"=K")</f>
        <v>10</v>
      </c>
      <c r="N58" s="2">
        <f>COUNTIF('Soft fire chart'!N$8:N$13,"=K")+COUNTIF('Soft fire chart'!N$7:N$12,"=K")+COUNTIF('Soft fire chart'!N$6:N$11,"=K")</f>
        <v>13</v>
      </c>
      <c r="O58" s="2">
        <f>COUNTIF('Soft fire chart'!O$8:O$13,"=K")+COUNTIF('Soft fire chart'!O$7:O$12,"=K")+COUNTIF('Soft fire chart'!O$6:O$11,"=K")</f>
        <v>13</v>
      </c>
      <c r="P58" s="2">
        <f>COUNTIF('Soft fire chart'!P$8:P$13,"=K")+COUNTIF('Soft fire chart'!P$7:P$12,"=K")+COUNTIF('Soft fire chart'!P$6:P$11,"=K")</f>
        <v>15</v>
      </c>
      <c r="Q58" s="2">
        <f>COUNTIF('Soft fire chart'!Q$8:Q$13,"=K")+COUNTIF('Soft fire chart'!Q$7:Q$12,"=K")+COUNTIF('Soft fire chart'!Q$6:Q$11,"=K")</f>
        <v>16</v>
      </c>
      <c r="R58" s="2">
        <f>COUNTIF('Soft fire chart'!R$8:R$13,"=K")+COUNTIF('Soft fire chart'!R$7:R$12,"=K")+COUNTIF('Soft fire chart'!R$6:R$11,"=K")</f>
        <v>18</v>
      </c>
      <c r="S58" s="6"/>
    </row>
    <row r="59" spans="2:19" ht="13.5">
      <c r="B59" s="158"/>
      <c r="C59" s="158"/>
      <c r="D59" s="156" t="s">
        <v>24</v>
      </c>
      <c r="E59" s="156"/>
      <c r="F59" s="2">
        <f>F55+COUNTIF('Soft fire chart'!F$5:F$10,"=K")</f>
        <v>1</v>
      </c>
      <c r="G59" s="2">
        <f>G55+COUNTIF('Soft fire chart'!G$5:G$10,"=K")</f>
        <v>1</v>
      </c>
      <c r="H59" s="2">
        <f>H55+COUNTIF('Soft fire chart'!H$5:H$10,"=K")</f>
        <v>1</v>
      </c>
      <c r="I59" s="2">
        <f>I55+COUNTIF('Soft fire chart'!I$5:I$10,"=K")</f>
        <v>3</v>
      </c>
      <c r="J59" s="2">
        <f>J55+COUNTIF('Soft fire chart'!J$5:J$10,"=K")</f>
        <v>3</v>
      </c>
      <c r="K59" s="2">
        <f>K55+COUNTIF('Soft fire chart'!K$5:K$10,"=K")</f>
        <v>6</v>
      </c>
      <c r="L59" s="2">
        <f>L55+COUNTIF('Soft fire chart'!L$5:L$10,"=K")</f>
        <v>7</v>
      </c>
      <c r="M59" s="2">
        <f>M55+COUNTIF('Soft fire chart'!M$5:M$10,"=K")</f>
        <v>10</v>
      </c>
      <c r="N59" s="2">
        <f>N55+COUNTIF('Soft fire chart'!N$5:N$10,"=K")</f>
        <v>12</v>
      </c>
      <c r="O59" s="2">
        <f>O55+COUNTIF('Soft fire chart'!O$5:O$10,"=K")</f>
        <v>12</v>
      </c>
      <c r="P59" s="2">
        <f>P55+COUNTIF('Soft fire chart'!P$5:P$10,"=K")</f>
        <v>15</v>
      </c>
      <c r="Q59" s="2">
        <f>Q55+COUNTIF('Soft fire chart'!Q$5:Q$10,"=K")</f>
        <v>15</v>
      </c>
      <c r="R59" s="2">
        <f>R55+COUNTIF('Soft fire chart'!R$5:R$10,"=K")</f>
        <v>18</v>
      </c>
      <c r="S59" s="6"/>
    </row>
    <row r="60" spans="2:19" ht="13.5">
      <c r="B60" s="158"/>
      <c r="C60" s="158"/>
      <c r="D60" s="156" t="s">
        <v>72</v>
      </c>
      <c r="E60" s="156"/>
      <c r="F60" s="2">
        <f>COUNTIF('Soft fire chart'!F$8:F$13,"&lt;&gt;K")+COUNTIF('Soft fire chart'!F$7:F$12,"&lt;&gt;K")+COUNTIF('Soft fire chart'!F$6:F$11,"&lt;&gt;K")</f>
        <v>18</v>
      </c>
      <c r="G60" s="2">
        <f>COUNTIF('Soft fire chart'!G$8:G$13,"&lt;&gt;K")+COUNTIF('Soft fire chart'!G$7:G$12,"&lt;&gt;K")+COUNTIF('Soft fire chart'!G$6:G$11,"&lt;&gt;K")</f>
        <v>18</v>
      </c>
      <c r="H60" s="2">
        <f>COUNTIF('Soft fire chart'!H$8:H$13,"&lt;&gt;K")+COUNTIF('Soft fire chart'!H$7:H$12,"&lt;&gt;K")+COUNTIF('Soft fire chart'!H$6:H$11,"&lt;&gt;K")</f>
        <v>17</v>
      </c>
      <c r="I60" s="2">
        <f>COUNTIF('Soft fire chart'!I$8:I$13,"&lt;&gt;K")+COUNTIF('Soft fire chart'!I$7:I$12,"&lt;&gt;K")+COUNTIF('Soft fire chart'!I$6:I$11,"&lt;&gt;K")</f>
        <v>17</v>
      </c>
      <c r="J60" s="2">
        <f>COUNTIF('Soft fire chart'!J$8:J$13,"&lt;&gt;K")+COUNTIF('Soft fire chart'!J$7:J$12,"&lt;&gt;K")+COUNTIF('Soft fire chart'!J$6:J$11,"&lt;&gt;K")</f>
        <v>15</v>
      </c>
      <c r="K60" s="2">
        <f>COUNTIF('Soft fire chart'!K$8:K$13,"&lt;&gt;K")+COUNTIF('Soft fire chart'!K$7:K$12,"&lt;&gt;K")+COUNTIF('Soft fire chart'!K$6:K$11,"&lt;&gt;K")</f>
        <v>15</v>
      </c>
      <c r="L60" s="2">
        <f>COUNTIF('Soft fire chart'!L$8:L$13,"&lt;&gt;K")+COUNTIF('Soft fire chart'!L$7:L$12,"&lt;&gt;K")+COUNTIF('Soft fire chart'!L$6:L$11,"&lt;&gt;K")</f>
        <v>9</v>
      </c>
      <c r="M60" s="2">
        <f>COUNTIF('Soft fire chart'!M$8:M$13,"&lt;&gt;K")+COUNTIF('Soft fire chart'!M$7:M$12,"&lt;&gt;K")+COUNTIF('Soft fire chart'!M$6:M$11,"&lt;&gt;K")</f>
        <v>8</v>
      </c>
      <c r="N60" s="2">
        <f>COUNTIF('Soft fire chart'!N$8:N$13,"&lt;&gt;K")+COUNTIF('Soft fire chart'!N$7:N$12,"&lt;&gt;K")+COUNTIF('Soft fire chart'!N$6:N$11,"&lt;&gt;K")</f>
        <v>5</v>
      </c>
      <c r="O60" s="2">
        <f>COUNTIF('Soft fire chart'!O$8:O$13,"&lt;&gt;K")+COUNTIF('Soft fire chart'!O$7:O$12,"&lt;&gt;K")+COUNTIF('Soft fire chart'!O$6:O$11,"&lt;&gt;K")</f>
        <v>5</v>
      </c>
      <c r="P60" s="2">
        <f>COUNTIF('Soft fire chart'!P$8:P$13,"&lt;&gt;K")+COUNTIF('Soft fire chart'!P$7:P$12,"&lt;&gt;K")+COUNTIF('Soft fire chart'!P$6:P$11,"&lt;&gt;K")</f>
        <v>3</v>
      </c>
      <c r="Q60" s="2">
        <f>COUNTIF('Soft fire chart'!Q$8:Q$13,"&lt;&gt;K")+COUNTIF('Soft fire chart'!Q$7:Q$12,"&lt;&gt;K")+COUNTIF('Soft fire chart'!Q$6:Q$11,"&lt;&gt;K")</f>
        <v>2</v>
      </c>
      <c r="R60" s="2">
        <f>COUNTIF('Soft fire chart'!R$8:R$13,"&lt;&gt;K")+COUNTIF('Soft fire chart'!R$7:R$12,"&lt;&gt;K")+COUNTIF('Soft fire chart'!R$6:R$11,"&lt;&gt;K")</f>
        <v>0</v>
      </c>
      <c r="S60" s="6"/>
    </row>
    <row r="61" spans="2:19" ht="13.5">
      <c r="B61" s="158"/>
      <c r="C61" s="158"/>
      <c r="D61" s="156" t="s">
        <v>73</v>
      </c>
      <c r="E61" s="156"/>
      <c r="F61" s="2">
        <f>F57+COUNTIF('Soft fire chart'!F$5:F$10,"&lt;&gt;K")</f>
        <v>17</v>
      </c>
      <c r="G61" s="2">
        <f>G57+COUNTIF('Soft fire chart'!G$5:G$10,"&lt;&gt;K")</f>
        <v>17</v>
      </c>
      <c r="H61" s="2">
        <f>H57+COUNTIF('Soft fire chart'!H$5:H$10,"&lt;&gt;K")</f>
        <v>17</v>
      </c>
      <c r="I61" s="2">
        <f>I57+COUNTIF('Soft fire chart'!I$5:I$10,"&lt;&gt;K")</f>
        <v>15</v>
      </c>
      <c r="J61" s="2">
        <f>J57+COUNTIF('Soft fire chart'!J$5:J$10,"&lt;&gt;K")</f>
        <v>15</v>
      </c>
      <c r="K61" s="2">
        <f>K57+COUNTIF('Soft fire chart'!K$5:K$10,"&lt;&gt;K")</f>
        <v>12</v>
      </c>
      <c r="L61" s="2">
        <f>L57+COUNTIF('Soft fire chart'!L$5:L$10,"&lt;&gt;K")</f>
        <v>11</v>
      </c>
      <c r="M61" s="2">
        <f>M57+COUNTIF('Soft fire chart'!M$5:M$10,"&lt;&gt;K")</f>
        <v>8</v>
      </c>
      <c r="N61" s="2">
        <f>N57+COUNTIF('Soft fire chart'!N$5:N$10,"&lt;&gt;K")</f>
        <v>6</v>
      </c>
      <c r="O61" s="2">
        <f>O57+COUNTIF('Soft fire chart'!O$5:O$10,"&lt;&gt;K")</f>
        <v>6</v>
      </c>
      <c r="P61" s="2">
        <f>P57+COUNTIF('Soft fire chart'!P$5:P$10,"&lt;&gt;K")</f>
        <v>3</v>
      </c>
      <c r="Q61" s="2">
        <f>Q57+COUNTIF('Soft fire chart'!Q$5:Q$10,"&lt;&gt;K")</f>
        <v>3</v>
      </c>
      <c r="R61" s="2">
        <f>R57+COUNTIF('Soft fire chart'!R$5:R$10,"&lt;&gt;K")</f>
        <v>0</v>
      </c>
      <c r="S61" s="6"/>
    </row>
    <row r="62" spans="2:18" ht="13.5">
      <c r="B62" s="61" t="s">
        <v>74</v>
      </c>
      <c r="C62" s="61"/>
      <c r="D62" s="61"/>
      <c r="E62" s="61"/>
      <c r="F62" s="5" t="s">
        <v>0</v>
      </c>
      <c r="G62" s="5"/>
      <c r="H62" s="5"/>
      <c r="I62" s="5"/>
      <c r="J62" s="5"/>
      <c r="K62" s="5"/>
      <c r="L62" s="5"/>
      <c r="M62" s="5"/>
      <c r="N62" s="5"/>
      <c r="O62" s="5"/>
      <c r="P62" s="5"/>
      <c r="Q62" s="5"/>
      <c r="R62" s="5"/>
    </row>
    <row r="63" spans="2:18" ht="13.5">
      <c r="B63" s="61"/>
      <c r="C63" s="61"/>
      <c r="D63" s="61"/>
      <c r="E63" s="61"/>
      <c r="F63" s="7">
        <v>1</v>
      </c>
      <c r="G63" s="7">
        <v>2</v>
      </c>
      <c r="H63" s="7">
        <v>3</v>
      </c>
      <c r="I63" s="7">
        <v>4</v>
      </c>
      <c r="J63" s="7">
        <v>5</v>
      </c>
      <c r="K63" s="7">
        <v>6</v>
      </c>
      <c r="L63" s="7">
        <v>7</v>
      </c>
      <c r="M63" s="7">
        <v>8</v>
      </c>
      <c r="N63" s="7">
        <v>9</v>
      </c>
      <c r="O63" s="7" t="s">
        <v>2</v>
      </c>
      <c r="P63" s="7" t="s">
        <v>3</v>
      </c>
      <c r="Q63" s="7" t="s">
        <v>4</v>
      </c>
      <c r="R63" s="7" t="s">
        <v>5</v>
      </c>
    </row>
    <row r="64" spans="2:18" ht="13.5">
      <c r="B64" s="158" t="s">
        <v>22</v>
      </c>
      <c r="C64" s="158"/>
      <c r="D64" s="156" t="s">
        <v>71</v>
      </c>
      <c r="E64" s="156"/>
      <c r="F64" s="159">
        <f>F54/36</f>
        <v>0</v>
      </c>
      <c r="G64" s="159">
        <f>G54/36</f>
        <v>0</v>
      </c>
      <c r="H64" s="159">
        <f>H54/36</f>
        <v>0.027777777777777776</v>
      </c>
      <c r="I64" s="159">
        <f>I54/36</f>
        <v>0.027777777777777776</v>
      </c>
      <c r="J64" s="159">
        <f>J54/36</f>
        <v>0.08333333333333333</v>
      </c>
      <c r="K64" s="159">
        <f>K54/36</f>
        <v>0.1111111111111111</v>
      </c>
      <c r="L64" s="159">
        <f>L54/36</f>
        <v>0.3055555555555556</v>
      </c>
      <c r="M64" s="159">
        <f>M54/36</f>
        <v>0.3611111111111111</v>
      </c>
      <c r="N64" s="159">
        <f>N54/36</f>
        <v>0.4722222222222222</v>
      </c>
      <c r="O64" s="159">
        <f>O54/36</f>
        <v>0.4722222222222222</v>
      </c>
      <c r="P64" s="159">
        <f>P54/36</f>
        <v>0.5555555555555556</v>
      </c>
      <c r="Q64" s="159">
        <f>Q54/36</f>
        <v>0.5833333333333334</v>
      </c>
      <c r="R64" s="159">
        <f>R54/36</f>
        <v>0.6666666666666666</v>
      </c>
    </row>
    <row r="65" spans="2:18" ht="13.5">
      <c r="B65" s="158"/>
      <c r="C65" s="158"/>
      <c r="D65" s="156" t="s">
        <v>24</v>
      </c>
      <c r="E65" s="156"/>
      <c r="F65" s="159">
        <f>F55/36</f>
        <v>0.027777777777777776</v>
      </c>
      <c r="G65" s="159">
        <f>G55/36</f>
        <v>0.027777777777777776</v>
      </c>
      <c r="H65" s="159">
        <f>H55/36</f>
        <v>0.027777777777777776</v>
      </c>
      <c r="I65" s="159">
        <f>I55/36</f>
        <v>0.08333333333333333</v>
      </c>
      <c r="J65" s="159">
        <f>J55/36</f>
        <v>0.08333333333333333</v>
      </c>
      <c r="K65" s="159">
        <f>K55/36</f>
        <v>0.1388888888888889</v>
      </c>
      <c r="L65" s="159">
        <f>L55/36</f>
        <v>0.1388888888888889</v>
      </c>
      <c r="M65" s="159">
        <f>M55/36</f>
        <v>0.19444444444444445</v>
      </c>
      <c r="N65" s="159">
        <f>N55/36</f>
        <v>0.2222222222222222</v>
      </c>
      <c r="O65" s="159">
        <f>O55/36</f>
        <v>0.2222222222222222</v>
      </c>
      <c r="P65" s="159">
        <f>P55/36</f>
        <v>0.2777777777777778</v>
      </c>
      <c r="Q65" s="159">
        <f>Q55/36</f>
        <v>0.2777777777777778</v>
      </c>
      <c r="R65" s="159">
        <f>R55/36</f>
        <v>0.3333333333333333</v>
      </c>
    </row>
    <row r="66" spans="2:18" ht="13.5">
      <c r="B66" s="158"/>
      <c r="C66" s="158"/>
      <c r="D66" s="156" t="s">
        <v>72</v>
      </c>
      <c r="E66" s="156"/>
      <c r="F66" s="159">
        <f>F56/36</f>
        <v>0.6666666666666666</v>
      </c>
      <c r="G66" s="159">
        <f>G56/36</f>
        <v>0.6666666666666666</v>
      </c>
      <c r="H66" s="159">
        <f>H56/36</f>
        <v>0.6388888888888888</v>
      </c>
      <c r="I66" s="159">
        <f>I56/36</f>
        <v>0.6388888888888888</v>
      </c>
      <c r="J66" s="159">
        <f>J56/36</f>
        <v>0.5833333333333334</v>
      </c>
      <c r="K66" s="159">
        <f>K56/36</f>
        <v>0.5555555555555556</v>
      </c>
      <c r="L66" s="159">
        <f>L56/36</f>
        <v>0.3611111111111111</v>
      </c>
      <c r="M66" s="159">
        <f>M56/36</f>
        <v>0.3055555555555556</v>
      </c>
      <c r="N66" s="159">
        <f>N56/36</f>
        <v>0.19444444444444445</v>
      </c>
      <c r="O66" s="159">
        <f>O56/36</f>
        <v>0.19444444444444445</v>
      </c>
      <c r="P66" s="159">
        <f>P56/36</f>
        <v>0.1111111111111111</v>
      </c>
      <c r="Q66" s="159">
        <f>Q56/36</f>
        <v>0.08333333333333333</v>
      </c>
      <c r="R66" s="159">
        <f>R56/36</f>
        <v>0</v>
      </c>
    </row>
    <row r="67" spans="2:18" ht="13.5">
      <c r="B67" s="158"/>
      <c r="C67" s="158"/>
      <c r="D67" s="156" t="s">
        <v>73</v>
      </c>
      <c r="E67" s="156"/>
      <c r="F67" s="159">
        <f>F57/36</f>
        <v>0.3055555555555556</v>
      </c>
      <c r="G67" s="159">
        <f>G57/36</f>
        <v>0.3055555555555556</v>
      </c>
      <c r="H67" s="159">
        <f>H57/36</f>
        <v>0.3055555555555556</v>
      </c>
      <c r="I67" s="159">
        <f>I57/36</f>
        <v>0.25</v>
      </c>
      <c r="J67" s="159">
        <f>J57/36</f>
        <v>0.25</v>
      </c>
      <c r="K67" s="159">
        <f>K57/36</f>
        <v>0.19444444444444445</v>
      </c>
      <c r="L67" s="159">
        <f>L57/36</f>
        <v>0.19444444444444445</v>
      </c>
      <c r="M67" s="159">
        <f>M57/36</f>
        <v>0.1388888888888889</v>
      </c>
      <c r="N67" s="159">
        <f>N57/36</f>
        <v>0.1111111111111111</v>
      </c>
      <c r="O67" s="159">
        <f>O57/36</f>
        <v>0.1111111111111111</v>
      </c>
      <c r="P67" s="159">
        <f>P57/36</f>
        <v>0.05555555555555555</v>
      </c>
      <c r="Q67" s="159">
        <f>Q57/36</f>
        <v>0.05555555555555555</v>
      </c>
      <c r="R67" s="159">
        <f>R57/36</f>
        <v>0</v>
      </c>
    </row>
    <row r="68" spans="2:19" ht="13.5">
      <c r="B68" s="158" t="s">
        <v>27</v>
      </c>
      <c r="C68" s="158"/>
      <c r="D68" s="156" t="s">
        <v>71</v>
      </c>
      <c r="E68" s="156"/>
      <c r="F68" s="159">
        <f>F58/36</f>
        <v>0</v>
      </c>
      <c r="G68" s="159">
        <f>G58/36</f>
        <v>0</v>
      </c>
      <c r="H68" s="159">
        <f>H58/36</f>
        <v>0.027777777777777776</v>
      </c>
      <c r="I68" s="159">
        <f>I58/36</f>
        <v>0.027777777777777776</v>
      </c>
      <c r="J68" s="159">
        <f>J58/36</f>
        <v>0.08333333333333333</v>
      </c>
      <c r="K68" s="159">
        <f>K58/36</f>
        <v>0.08333333333333333</v>
      </c>
      <c r="L68" s="159">
        <f>L58/36</f>
        <v>0.25</v>
      </c>
      <c r="M68" s="159">
        <f>M58/36</f>
        <v>0.2777777777777778</v>
      </c>
      <c r="N68" s="159">
        <f>N58/36</f>
        <v>0.3611111111111111</v>
      </c>
      <c r="O68" s="159">
        <f>O58/36</f>
        <v>0.3611111111111111</v>
      </c>
      <c r="P68" s="159">
        <f>P58/36</f>
        <v>0.4166666666666667</v>
      </c>
      <c r="Q68" s="159">
        <f>Q58/36</f>
        <v>0.4444444444444444</v>
      </c>
      <c r="R68" s="159">
        <f>R58/36</f>
        <v>0.5</v>
      </c>
      <c r="S68" s="6"/>
    </row>
    <row r="69" spans="2:19" ht="13.5">
      <c r="B69" s="158"/>
      <c r="C69" s="158"/>
      <c r="D69" s="156" t="s">
        <v>24</v>
      </c>
      <c r="E69" s="156"/>
      <c r="F69" s="159">
        <f>F59/36</f>
        <v>0.027777777777777776</v>
      </c>
      <c r="G69" s="159">
        <f>G59/36</f>
        <v>0.027777777777777776</v>
      </c>
      <c r="H69" s="159">
        <f>H59/36</f>
        <v>0.027777777777777776</v>
      </c>
      <c r="I69" s="159">
        <f>I59/36</f>
        <v>0.08333333333333333</v>
      </c>
      <c r="J69" s="159">
        <f>J59/36</f>
        <v>0.08333333333333333</v>
      </c>
      <c r="K69" s="159">
        <f>K59/36</f>
        <v>0.16666666666666666</v>
      </c>
      <c r="L69" s="159">
        <f>L59/36</f>
        <v>0.19444444444444445</v>
      </c>
      <c r="M69" s="159">
        <f>M59/36</f>
        <v>0.2777777777777778</v>
      </c>
      <c r="N69" s="159">
        <f>N59/36</f>
        <v>0.3333333333333333</v>
      </c>
      <c r="O69" s="159">
        <f>O59/36</f>
        <v>0.3333333333333333</v>
      </c>
      <c r="P69" s="159">
        <f>P59/36</f>
        <v>0.4166666666666667</v>
      </c>
      <c r="Q69" s="159">
        <f>Q59/36</f>
        <v>0.4166666666666667</v>
      </c>
      <c r="R69" s="159">
        <f>R59/36</f>
        <v>0.5</v>
      </c>
      <c r="S69" s="6"/>
    </row>
    <row r="70" spans="2:18" ht="13.5">
      <c r="B70" s="158"/>
      <c r="C70" s="158"/>
      <c r="D70" s="156" t="s">
        <v>72</v>
      </c>
      <c r="E70" s="156"/>
      <c r="F70" s="159">
        <f>F60/36</f>
        <v>0.5</v>
      </c>
      <c r="G70" s="159">
        <f>G60/36</f>
        <v>0.5</v>
      </c>
      <c r="H70" s="159">
        <f>H60/36</f>
        <v>0.4722222222222222</v>
      </c>
      <c r="I70" s="159">
        <f>I60/36</f>
        <v>0.4722222222222222</v>
      </c>
      <c r="J70" s="159">
        <f>J60/36</f>
        <v>0.4166666666666667</v>
      </c>
      <c r="K70" s="159">
        <f>K60/36</f>
        <v>0.4166666666666667</v>
      </c>
      <c r="L70" s="159">
        <f>L60/36</f>
        <v>0.25</v>
      </c>
      <c r="M70" s="159">
        <f>M60/36</f>
        <v>0.2222222222222222</v>
      </c>
      <c r="N70" s="159">
        <f>N60/36</f>
        <v>0.1388888888888889</v>
      </c>
      <c r="O70" s="159">
        <f>O60/36</f>
        <v>0.1388888888888889</v>
      </c>
      <c r="P70" s="159">
        <f>P60/36</f>
        <v>0.08333333333333333</v>
      </c>
      <c r="Q70" s="159">
        <f>Q60/36</f>
        <v>0.05555555555555555</v>
      </c>
      <c r="R70" s="159">
        <f>R60/36</f>
        <v>0</v>
      </c>
    </row>
    <row r="71" spans="2:18" ht="13.5">
      <c r="B71" s="158"/>
      <c r="C71" s="158"/>
      <c r="D71" s="156" t="s">
        <v>73</v>
      </c>
      <c r="E71" s="156"/>
      <c r="F71" s="159">
        <f>F61/36</f>
        <v>0.4722222222222222</v>
      </c>
      <c r="G71" s="159">
        <f>G61/36</f>
        <v>0.4722222222222222</v>
      </c>
      <c r="H71" s="159">
        <f>H61/36</f>
        <v>0.4722222222222222</v>
      </c>
      <c r="I71" s="159">
        <f>I61/36</f>
        <v>0.4166666666666667</v>
      </c>
      <c r="J71" s="159">
        <f>J61/36</f>
        <v>0.4166666666666667</v>
      </c>
      <c r="K71" s="159">
        <f>K61/36</f>
        <v>0.3333333333333333</v>
      </c>
      <c r="L71" s="159">
        <f>L61/36</f>
        <v>0.3055555555555556</v>
      </c>
      <c r="M71" s="159">
        <f>M61/36</f>
        <v>0.2222222222222222</v>
      </c>
      <c r="N71" s="159">
        <f>N61/36</f>
        <v>0.16666666666666666</v>
      </c>
      <c r="O71" s="159">
        <f>O61/36</f>
        <v>0.16666666666666666</v>
      </c>
      <c r="P71" s="159">
        <f>P61/36</f>
        <v>0.08333333333333333</v>
      </c>
      <c r="Q71" s="159">
        <f>Q61/36</f>
        <v>0.08333333333333333</v>
      </c>
      <c r="R71" s="159">
        <f>R61/36</f>
        <v>0</v>
      </c>
    </row>
    <row r="72" ht="13.5"/>
    <row r="73" ht="13.5"/>
    <row r="74" ht="13.5">
      <c r="E74" s="6" t="s">
        <v>75</v>
      </c>
    </row>
    <row r="75" ht="13.5">
      <c r="E75" s="6" t="s">
        <v>76</v>
      </c>
    </row>
    <row r="76" ht="13.5">
      <c r="E76" s="6" t="s">
        <v>77</v>
      </c>
    </row>
    <row r="77" ht="13.5">
      <c r="H77" s="6">
        <f>0.67*0.31+0.03</f>
        <v>0.23770000000000002</v>
      </c>
    </row>
    <row r="78" ht="13.5">
      <c r="E78" s="6" t="s">
        <v>78</v>
      </c>
    </row>
    <row r="79" spans="5:12" ht="13.5">
      <c r="E79" s="6" t="s">
        <v>79</v>
      </c>
      <c r="L79" s="160"/>
    </row>
    <row r="80" ht="13.5">
      <c r="F80" s="160"/>
    </row>
    <row r="81" ht="13.5">
      <c r="F81" s="160"/>
    </row>
    <row r="82" spans="6:18" ht="13.5">
      <c r="F82" s="5" t="s">
        <v>29</v>
      </c>
      <c r="G82" s="5"/>
      <c r="H82" s="5"/>
      <c r="I82" s="5"/>
      <c r="J82" s="5"/>
      <c r="K82" s="5"/>
      <c r="L82" s="5"/>
      <c r="M82" s="5"/>
      <c r="N82" s="5"/>
      <c r="O82" s="5"/>
      <c r="P82" s="5"/>
      <c r="Q82" s="5"/>
      <c r="R82" s="5"/>
    </row>
    <row r="83" spans="6:18" ht="13.5">
      <c r="F83" s="7">
        <v>1</v>
      </c>
      <c r="G83" s="7">
        <v>2</v>
      </c>
      <c r="H83" s="7">
        <v>3</v>
      </c>
      <c r="I83" s="7">
        <v>4</v>
      </c>
      <c r="J83" s="7">
        <v>5</v>
      </c>
      <c r="K83" s="7">
        <v>6</v>
      </c>
      <c r="L83" s="7">
        <v>7</v>
      </c>
      <c r="M83" s="7">
        <v>8</v>
      </c>
      <c r="N83" s="7">
        <v>9</v>
      </c>
      <c r="O83" s="7" t="s">
        <v>2</v>
      </c>
      <c r="P83" s="7" t="s">
        <v>3</v>
      </c>
      <c r="Q83" s="7" t="s">
        <v>4</v>
      </c>
      <c r="R83" s="7" t="s">
        <v>5</v>
      </c>
    </row>
    <row r="84" spans="4:18" ht="13.5">
      <c r="D84" s="161" t="s">
        <v>31</v>
      </c>
      <c r="E84" s="7">
        <v>1</v>
      </c>
      <c r="F84" s="160">
        <f>(HLOOKUP(F$83,$F$63:$R$71,3)+HLOOKUP(F$83,$F$63:$R$71,2)+HLOOKUP(F$83,$F$63:$R$71,4)*HLOOKUP($E84,$F$63:$R$71,5))/(1-HLOOKUP(F$83,$F$63:$R$71,4)*HLOOKUP($E84,$F$63:$R$71,4))</f>
        <v>0.4166666666666667</v>
      </c>
      <c r="G84" s="160">
        <f>(HLOOKUP(G$83,$F$63:$R$71,3)+HLOOKUP(G$83,$F$63:$R$71,2)+HLOOKUP(G$83,$F$63:$R$71,4)*HLOOKUP($E84,$F$63:$R$71,5))/(1-HLOOKUP(G$83,$F$63:$R$71,4)*HLOOKUP($E84,$F$63:$R$71,4))</f>
        <v>0.4166666666666667</v>
      </c>
      <c r="H84" s="160">
        <f>(HLOOKUP(H$83,$F$63:$R$71,3)+HLOOKUP(H$83,$F$63:$R$71,2)+HLOOKUP(H$83,$F$63:$R$71,4)*HLOOKUP($E84,$F$63:$R$71,5))/(1-HLOOKUP(H$83,$F$63:$R$71,4)*HLOOKUP($E84,$F$63:$R$71,4))</f>
        <v>0.43682795698924726</v>
      </c>
      <c r="I84" s="160">
        <f>(HLOOKUP(I$83,$F$63:$R$71,3)+HLOOKUP(I$83,$F$63:$R$71,2)+HLOOKUP(I$83,$F$63:$R$71,4)*HLOOKUP($E84,$F$63:$R$71,5))/(1-HLOOKUP(I$83,$F$63:$R$71,4)*HLOOKUP($E84,$F$63:$R$71,4))</f>
        <v>0.5336021505376343</v>
      </c>
      <c r="J84" s="160">
        <f>(HLOOKUP(J$83,$F$63:$R$71,3)+HLOOKUP(J$83,$F$63:$R$71,2)+HLOOKUP(J$83,$F$63:$R$71,4)*HLOOKUP($E84,$F$63:$R$71,5))/(1-HLOOKUP(J$83,$F$63:$R$71,4)*HLOOKUP($E84,$F$63:$R$71,4))</f>
        <v>0.5643939393939394</v>
      </c>
      <c r="K84" s="160">
        <f>(HLOOKUP(K$83,$F$63:$R$71,3)+HLOOKUP(K$83,$F$63:$R$71,2)+HLOOKUP(K$83,$F$63:$R$71,4)*HLOOKUP($E84,$F$63:$R$71,5))/(1-HLOOKUP(K$83,$F$63:$R$71,4)*HLOOKUP($E84,$F$63:$R$71,4))</f>
        <v>0.6666666666666667</v>
      </c>
      <c r="L84" s="160">
        <f>(HLOOKUP(L$83,$F$63:$R$71,3)+HLOOKUP(L$83,$F$63:$R$71,2)+HLOOKUP(L$83,$F$63:$R$71,4)*HLOOKUP($E84,$F$63:$R$71,5))/(1-HLOOKUP(L$83,$F$63:$R$71,4)*HLOOKUP($E84,$F$63:$R$71,4))</f>
        <v>0.7306910569105691</v>
      </c>
      <c r="M84" s="160">
        <f>(HLOOKUP(M$83,$F$63:$R$71,3)+HLOOKUP(M$83,$F$63:$R$71,2)+HLOOKUP(M$83,$F$63:$R$71,4)*HLOOKUP($E84,$F$63:$R$71,5))/(1-HLOOKUP(M$83,$F$63:$R$71,4)*HLOOKUP($E84,$F$63:$R$71,4))</f>
        <v>0.8149224806201552</v>
      </c>
      <c r="N84" s="160">
        <f>(HLOOKUP(N$83,$F$63:$R$71,3)+HLOOKUP(N$83,$F$63:$R$71,2)+HLOOKUP(N$83,$F$63:$R$71,4)*HLOOKUP($E84,$F$63:$R$71,5))/(1-HLOOKUP(N$83,$F$63:$R$71,4)*HLOOKUP($E84,$F$63:$R$71,4))</f>
        <v>0.8661347517730497</v>
      </c>
      <c r="O84" s="160">
        <f>(HLOOKUP(O$83,$F$63:$R$71,3)+HLOOKUP(O$83,$F$63:$R$71,2)+HLOOKUP(O$83,$F$63:$R$71,4)*HLOOKUP($E84,$F$63:$R$71,5))/(1-HLOOKUP(O$83,$F$63:$R$71,4)*HLOOKUP($E84,$F$63:$R$71,4))</f>
        <v>0.8661347517730497</v>
      </c>
      <c r="P84" s="160">
        <f>(HLOOKUP(P$83,$F$63:$R$71,3)+HLOOKUP(P$83,$F$63:$R$71,2)+HLOOKUP(P$83,$F$63:$R$71,4)*HLOOKUP($E84,$F$63:$R$71,5))/(1-HLOOKUP(P$83,$F$63:$R$71,4)*HLOOKUP($E84,$F$63:$R$71,4))</f>
        <v>0.9366666666666668</v>
      </c>
      <c r="Q84" s="160">
        <f>(HLOOKUP(Q$83,$F$63:$R$71,3)+HLOOKUP(Q$83,$F$63:$R$71,2)+HLOOKUP(Q$83,$F$63:$R$71,4)*HLOOKUP($E84,$F$63:$R$71,5))/(1-HLOOKUP(Q$83,$F$63:$R$71,4)*HLOOKUP($E84,$F$63:$R$71,4))</f>
        <v>0.9387254901960785</v>
      </c>
      <c r="R84" s="160">
        <f>(HLOOKUP(R$83,$F$63:$R$71,3)+HLOOKUP(R$83,$F$63:$R$71,2)+HLOOKUP(R$83,$F$63:$R$71,4)*HLOOKUP($E84,$F$63:$R$71,5))/(1-HLOOKUP(R$83,$F$63:$R$71,4)*HLOOKUP($E84,$F$63:$R$71,4))</f>
        <v>1</v>
      </c>
    </row>
    <row r="85" spans="4:18" ht="13.5">
      <c r="D85" s="161"/>
      <c r="E85" s="7">
        <v>2</v>
      </c>
      <c r="F85" s="160">
        <f>(HLOOKUP(F$83,$F$63:$R$71,3)+HLOOKUP(F$83,$F$63:$R$71,2)+HLOOKUP(F$83,$F$63:$R$71,4)*HLOOKUP($E85,$F$63:$R$71,5))/(1-HLOOKUP(F$83,$F$63:$R$71,4)*HLOOKUP($E85,$F$63:$R$71,4))</f>
        <v>0.4166666666666667</v>
      </c>
      <c r="G85" s="160">
        <f>(HLOOKUP(G$83,$F$63:$R$71,3)+HLOOKUP(G$83,$F$63:$R$71,2)+HLOOKUP(G$83,$F$63:$R$71,4)*HLOOKUP($E85,$F$63:$R$71,5))/(1-HLOOKUP(G$83,$F$63:$R$71,4)*HLOOKUP($E85,$F$63:$R$71,4))</f>
        <v>0.4166666666666667</v>
      </c>
      <c r="H85" s="160">
        <f>(HLOOKUP(H$83,$F$63:$R$71,3)+HLOOKUP(H$83,$F$63:$R$71,2)+HLOOKUP(H$83,$F$63:$R$71,4)*HLOOKUP($E85,$F$63:$R$71,5))/(1-HLOOKUP(H$83,$F$63:$R$71,4)*HLOOKUP($E85,$F$63:$R$71,4))</f>
        <v>0.43682795698924726</v>
      </c>
      <c r="I85" s="160">
        <f>(HLOOKUP(I$83,$F$63:$R$71,3)+HLOOKUP(I$83,$F$63:$R$71,2)+HLOOKUP(I$83,$F$63:$R$71,4)*HLOOKUP($E85,$F$63:$R$71,5))/(1-HLOOKUP(I$83,$F$63:$R$71,4)*HLOOKUP($E85,$F$63:$R$71,4))</f>
        <v>0.5336021505376343</v>
      </c>
      <c r="J85" s="160">
        <f>(HLOOKUP(J$83,$F$63:$R$71,3)+HLOOKUP(J$83,$F$63:$R$71,2)+HLOOKUP(J$83,$F$63:$R$71,4)*HLOOKUP($E85,$F$63:$R$71,5))/(1-HLOOKUP(J$83,$F$63:$R$71,4)*HLOOKUP($E85,$F$63:$R$71,4))</f>
        <v>0.5643939393939394</v>
      </c>
      <c r="K85" s="160">
        <f>(HLOOKUP(K$83,$F$63:$R$71,3)+HLOOKUP(K$83,$F$63:$R$71,2)+HLOOKUP(K$83,$F$63:$R$71,4)*HLOOKUP($E85,$F$63:$R$71,5))/(1-HLOOKUP(K$83,$F$63:$R$71,4)*HLOOKUP($E85,$F$63:$R$71,4))</f>
        <v>0.6666666666666667</v>
      </c>
      <c r="L85" s="160">
        <f>(HLOOKUP(L$83,$F$63:$R$71,3)+HLOOKUP(L$83,$F$63:$R$71,2)+HLOOKUP(L$83,$F$63:$R$71,4)*HLOOKUP($E85,$F$63:$R$71,5))/(1-HLOOKUP(L$83,$F$63:$R$71,4)*HLOOKUP($E85,$F$63:$R$71,4))</f>
        <v>0.7306910569105691</v>
      </c>
      <c r="M85" s="160">
        <f>(HLOOKUP(M$83,$F$63:$R$71,3)+HLOOKUP(M$83,$F$63:$R$71,2)+HLOOKUP(M$83,$F$63:$R$71,4)*HLOOKUP($E85,$F$63:$R$71,5))/(1-HLOOKUP(M$83,$F$63:$R$71,4)*HLOOKUP($E85,$F$63:$R$71,4))</f>
        <v>0.8149224806201552</v>
      </c>
      <c r="N85" s="160">
        <f>(HLOOKUP(N$83,$F$63:$R$71,3)+HLOOKUP(N$83,$F$63:$R$71,2)+HLOOKUP(N$83,$F$63:$R$71,4)*HLOOKUP($E85,$F$63:$R$71,5))/(1-HLOOKUP(N$83,$F$63:$R$71,4)*HLOOKUP($E85,$F$63:$R$71,4))</f>
        <v>0.8661347517730497</v>
      </c>
      <c r="O85" s="160">
        <f>(HLOOKUP(O$83,$F$63:$R$71,3)+HLOOKUP(O$83,$F$63:$R$71,2)+HLOOKUP(O$83,$F$63:$R$71,4)*HLOOKUP($E85,$F$63:$R$71,5))/(1-HLOOKUP(O$83,$F$63:$R$71,4)*HLOOKUP($E85,$F$63:$R$71,4))</f>
        <v>0.8661347517730497</v>
      </c>
      <c r="P85" s="160">
        <f>(HLOOKUP(P$83,$F$63:$R$71,3)+HLOOKUP(P$83,$F$63:$R$71,2)+HLOOKUP(P$83,$F$63:$R$71,4)*HLOOKUP($E85,$F$63:$R$71,5))/(1-HLOOKUP(P$83,$F$63:$R$71,4)*HLOOKUP($E85,$F$63:$R$71,4))</f>
        <v>0.9366666666666668</v>
      </c>
      <c r="Q85" s="160">
        <f>(HLOOKUP(Q$83,$F$63:$R$71,3)+HLOOKUP(Q$83,$F$63:$R$71,2)+HLOOKUP(Q$83,$F$63:$R$71,4)*HLOOKUP($E85,$F$63:$R$71,5))/(1-HLOOKUP(Q$83,$F$63:$R$71,4)*HLOOKUP($E85,$F$63:$R$71,4))</f>
        <v>0.9387254901960785</v>
      </c>
      <c r="R85" s="160">
        <f>(HLOOKUP(R$83,$F$63:$R$71,3)+HLOOKUP(R$83,$F$63:$R$71,2)+HLOOKUP(R$83,$F$63:$R$71,4)*HLOOKUP($E85,$F$63:$R$71,5))/(1-HLOOKUP(R$83,$F$63:$R$71,4)*HLOOKUP($E85,$F$63:$R$71,4))</f>
        <v>1</v>
      </c>
    </row>
    <row r="86" spans="4:18" ht="13.5">
      <c r="D86" s="161"/>
      <c r="E86" s="7">
        <v>3</v>
      </c>
      <c r="F86" s="160">
        <f>(HLOOKUP(F$83,$F$63:$R$71,3)+HLOOKUP(F$83,$F$63:$R$71,2)+HLOOKUP(F$83,$F$63:$R$71,4)*HLOOKUP($E86,$F$63:$R$71,5))/(1-HLOOKUP(F$83,$F$63:$R$71,4)*HLOOKUP($E86,$F$63:$R$71,4))</f>
        <v>0.4032258064516129</v>
      </c>
      <c r="G86" s="160">
        <f>(HLOOKUP(G$83,$F$63:$R$71,3)+HLOOKUP(G$83,$F$63:$R$71,2)+HLOOKUP(G$83,$F$63:$R$71,4)*HLOOKUP($E86,$F$63:$R$71,5))/(1-HLOOKUP(G$83,$F$63:$R$71,4)*HLOOKUP($E86,$F$63:$R$71,4))</f>
        <v>0.4032258064516129</v>
      </c>
      <c r="H86" s="160">
        <f>(HLOOKUP(H$83,$F$63:$R$71,3)+HLOOKUP(H$83,$F$63:$R$71,2)+HLOOKUP(H$83,$F$63:$R$71,4)*HLOOKUP($E86,$F$63:$R$71,5))/(1-HLOOKUP(H$83,$F$63:$R$71,4)*HLOOKUP($E86,$F$63:$R$71,4))</f>
        <v>0.423728813559322</v>
      </c>
      <c r="I86" s="160">
        <f>(HLOOKUP(I$83,$F$63:$R$71,3)+HLOOKUP(I$83,$F$63:$R$71,2)+HLOOKUP(I$83,$F$63:$R$71,4)*HLOOKUP($E86,$F$63:$R$71,5))/(1-HLOOKUP(I$83,$F$63:$R$71,4)*HLOOKUP($E86,$F$63:$R$71,4))</f>
        <v>0.5176010430247717</v>
      </c>
      <c r="J86" s="160">
        <f>(HLOOKUP(J$83,$F$63:$R$71,3)+HLOOKUP(J$83,$F$63:$R$71,2)+HLOOKUP(J$83,$F$63:$R$71,4)*HLOOKUP($E86,$F$63:$R$71,5))/(1-HLOOKUP(J$83,$F$63:$R$71,4)*HLOOKUP($E86,$F$63:$R$71,4))</f>
        <v>0.5498154981549815</v>
      </c>
      <c r="K86" s="160">
        <f>(HLOOKUP(K$83,$F$63:$R$71,3)+HLOOKUP(K$83,$F$63:$R$71,2)+HLOOKUP(K$83,$F$63:$R$71,4)*HLOOKUP($E86,$F$63:$R$71,5))/(1-HLOOKUP(K$83,$F$63:$R$71,4)*HLOOKUP($E86,$F$63:$R$71,4))</f>
        <v>0.6507177033492824</v>
      </c>
      <c r="L86" s="160">
        <f>(HLOOKUP(L$83,$F$63:$R$71,3)+HLOOKUP(L$83,$F$63:$R$71,2)+HLOOKUP(L$83,$F$63:$R$71,4)*HLOOKUP($E86,$F$63:$R$71,5))/(1-HLOOKUP(L$83,$F$63:$R$71,4)*HLOOKUP($E86,$F$63:$R$71,4))</f>
        <v>0.7211634904714143</v>
      </c>
      <c r="M86" s="160">
        <f>(HLOOKUP(M$83,$F$63:$R$71,3)+HLOOKUP(M$83,$F$63:$R$71,2)+HLOOKUP(M$83,$F$63:$R$71,4)*HLOOKUP($E86,$F$63:$R$71,5))/(1-HLOOKUP(M$83,$F$63:$R$71,4)*HLOOKUP($E86,$F$63:$R$71,4))</f>
        <v>0.8063279002876319</v>
      </c>
      <c r="N86" s="160">
        <f>(HLOOKUP(N$83,$F$63:$R$71,3)+HLOOKUP(N$83,$F$63:$R$71,2)+HLOOKUP(N$83,$F$63:$R$71,4)*HLOOKUP($E86,$F$63:$R$71,5))/(1-HLOOKUP(N$83,$F$63:$R$71,4)*HLOOKUP($E86,$F$63:$R$71,4))</f>
        <v>0.8607929515418502</v>
      </c>
      <c r="O86" s="160">
        <f>(HLOOKUP(O$83,$F$63:$R$71,3)+HLOOKUP(O$83,$F$63:$R$71,2)+HLOOKUP(O$83,$F$63:$R$71,4)*HLOOKUP($E86,$F$63:$R$71,5))/(1-HLOOKUP(O$83,$F$63:$R$71,4)*HLOOKUP($E86,$F$63:$R$71,4))</f>
        <v>0.8607929515418502</v>
      </c>
      <c r="P86" s="160">
        <f>(HLOOKUP(P$83,$F$63:$R$71,3)+HLOOKUP(P$83,$F$63:$R$71,2)+HLOOKUP(P$83,$F$63:$R$71,4)*HLOOKUP($E86,$F$63:$R$71,5))/(1-HLOOKUP(P$83,$F$63:$R$71,4)*HLOOKUP($E86,$F$63:$R$71,4))</f>
        <v>0.9335548172757476</v>
      </c>
      <c r="Q86" s="160">
        <f>(HLOOKUP(Q$83,$F$63:$R$71,3)+HLOOKUP(Q$83,$F$63:$R$71,2)+HLOOKUP(Q$83,$F$63:$R$71,4)*HLOOKUP($E86,$F$63:$R$71,5))/(1-HLOOKUP(Q$83,$F$63:$R$71,4)*HLOOKUP($E86,$F$63:$R$71,4))</f>
        <v>0.9364303178484108</v>
      </c>
      <c r="R86" s="160">
        <f>(HLOOKUP(R$83,$F$63:$R$71,3)+HLOOKUP(R$83,$F$63:$R$71,2)+HLOOKUP(R$83,$F$63:$R$71,4)*HLOOKUP($E86,$F$63:$R$71,5))/(1-HLOOKUP(R$83,$F$63:$R$71,4)*HLOOKUP($E86,$F$63:$R$71,4))</f>
        <v>1</v>
      </c>
    </row>
    <row r="87" spans="4:18" ht="13.5">
      <c r="D87" s="161"/>
      <c r="E87" s="7">
        <v>4</v>
      </c>
      <c r="F87" s="160">
        <f>(HLOOKUP(F$83,$F$63:$R$71,3)+HLOOKUP(F$83,$F$63:$R$71,2)+HLOOKUP(F$83,$F$63:$R$71,4)*HLOOKUP($E87,$F$63:$R$71,5))/(1-HLOOKUP(F$83,$F$63:$R$71,4)*HLOOKUP($E87,$F$63:$R$71,4))</f>
        <v>0.33870967741935476</v>
      </c>
      <c r="G87" s="160">
        <f>(HLOOKUP(G$83,$F$63:$R$71,3)+HLOOKUP(G$83,$F$63:$R$71,2)+HLOOKUP(G$83,$F$63:$R$71,4)*HLOOKUP($E87,$F$63:$R$71,5))/(1-HLOOKUP(G$83,$F$63:$R$71,4)*HLOOKUP($E87,$F$63:$R$71,4))</f>
        <v>0.33870967741935476</v>
      </c>
      <c r="H87" s="160">
        <f>(HLOOKUP(H$83,$F$63:$R$71,3)+HLOOKUP(H$83,$F$63:$R$71,2)+HLOOKUP(H$83,$F$63:$R$71,4)*HLOOKUP($E87,$F$63:$R$71,5))/(1-HLOOKUP(H$83,$F$63:$R$71,4)*HLOOKUP($E87,$F$63:$R$71,4))</f>
        <v>0.363754889178618</v>
      </c>
      <c r="I87" s="160">
        <f>(HLOOKUP(I$83,$F$63:$R$71,3)+HLOOKUP(I$83,$F$63:$R$71,2)+HLOOKUP(I$83,$F$63:$R$71,4)*HLOOKUP($E87,$F$63:$R$71,5))/(1-HLOOKUP(I$83,$F$63:$R$71,4)*HLOOKUP($E87,$F$63:$R$71,4))</f>
        <v>0.45762711864406774</v>
      </c>
      <c r="J87" s="160">
        <f>(HLOOKUP(J$83,$F$63:$R$71,3)+HLOOKUP(J$83,$F$63:$R$71,2)+HLOOKUP(J$83,$F$63:$R$71,4)*HLOOKUP($E87,$F$63:$R$71,5))/(1-HLOOKUP(J$83,$F$63:$R$71,4)*HLOOKUP($E87,$F$63:$R$71,4))</f>
        <v>0.49815498154981547</v>
      </c>
      <c r="K87" s="160">
        <f>(HLOOKUP(K$83,$F$63:$R$71,3)+HLOOKUP(K$83,$F$63:$R$71,2)+HLOOKUP(K$83,$F$63:$R$71,4)*HLOOKUP($E87,$F$63:$R$71,5))/(1-HLOOKUP(K$83,$F$63:$R$71,4)*HLOOKUP($E87,$F$63:$R$71,4))</f>
        <v>0.6028708133971292</v>
      </c>
      <c r="L87" s="160">
        <f>(HLOOKUP(L$83,$F$63:$R$71,3)+HLOOKUP(L$83,$F$63:$R$71,2)+HLOOKUP(L$83,$F$63:$R$71,4)*HLOOKUP($E87,$F$63:$R$71,5))/(1-HLOOKUP(L$83,$F$63:$R$71,4)*HLOOKUP($E87,$F$63:$R$71,4))</f>
        <v>0.6950852557673018</v>
      </c>
      <c r="M87" s="160">
        <f>(HLOOKUP(M$83,$F$63:$R$71,3)+HLOOKUP(M$83,$F$63:$R$71,2)+HLOOKUP(M$83,$F$63:$R$71,4)*HLOOKUP($E87,$F$63:$R$71,5))/(1-HLOOKUP(M$83,$F$63:$R$71,4)*HLOOKUP($E87,$F$63:$R$71,4))</f>
        <v>0.785234899328859</v>
      </c>
      <c r="N87" s="160">
        <f>(HLOOKUP(N$83,$F$63:$R$71,3)+HLOOKUP(N$83,$F$63:$R$71,2)+HLOOKUP(N$83,$F$63:$R$71,4)*HLOOKUP($E87,$F$63:$R$71,5))/(1-HLOOKUP(N$83,$F$63:$R$71,4)*HLOOKUP($E87,$F$63:$R$71,4))</f>
        <v>0.8484581497797358</v>
      </c>
      <c r="O87" s="160">
        <f>(HLOOKUP(O$83,$F$63:$R$71,3)+HLOOKUP(O$83,$F$63:$R$71,2)+HLOOKUP(O$83,$F$63:$R$71,4)*HLOOKUP($E87,$F$63:$R$71,5))/(1-HLOOKUP(O$83,$F$63:$R$71,4)*HLOOKUP($E87,$F$63:$R$71,4))</f>
        <v>0.8484581497797358</v>
      </c>
      <c r="P87" s="160">
        <f>(HLOOKUP(P$83,$F$63:$R$71,3)+HLOOKUP(P$83,$F$63:$R$71,2)+HLOOKUP(P$83,$F$63:$R$71,4)*HLOOKUP($E87,$F$63:$R$71,5))/(1-HLOOKUP(P$83,$F$63:$R$71,4)*HLOOKUP($E87,$F$63:$R$71,4))</f>
        <v>0.9269102990033223</v>
      </c>
      <c r="Q87" s="160">
        <f>(HLOOKUP(Q$83,$F$63:$R$71,3)+HLOOKUP(Q$83,$F$63:$R$71,2)+HLOOKUP(Q$83,$F$63:$R$71,4)*HLOOKUP($E87,$F$63:$R$71,5))/(1-HLOOKUP(Q$83,$F$63:$R$71,4)*HLOOKUP($E87,$F$63:$R$71,4))</f>
        <v>0.9315403422982885</v>
      </c>
      <c r="R87" s="160">
        <f>(HLOOKUP(R$83,$F$63:$R$71,3)+HLOOKUP(R$83,$F$63:$R$71,2)+HLOOKUP(R$83,$F$63:$R$71,4)*HLOOKUP($E87,$F$63:$R$71,5))/(1-HLOOKUP(R$83,$F$63:$R$71,4)*HLOOKUP($E87,$F$63:$R$71,4))</f>
        <v>1</v>
      </c>
    </row>
    <row r="88" spans="4:18" ht="13.5">
      <c r="D88" s="161"/>
      <c r="E88" s="7">
        <v>5</v>
      </c>
      <c r="F88" s="160">
        <f>(HLOOKUP(F$83,$F$63:$R$71,3)+HLOOKUP(F$83,$F$63:$R$71,2)+HLOOKUP(F$83,$F$63:$R$71,4)*HLOOKUP($E88,$F$63:$R$71,5))/(1-HLOOKUP(F$83,$F$63:$R$71,4)*HLOOKUP($E88,$F$63:$R$71,4))</f>
        <v>0.3181818181818181</v>
      </c>
      <c r="G88" s="160">
        <f>(HLOOKUP(G$83,$F$63:$R$71,3)+HLOOKUP(G$83,$F$63:$R$71,2)+HLOOKUP(G$83,$F$63:$R$71,4)*HLOOKUP($E88,$F$63:$R$71,5))/(1-HLOOKUP(G$83,$F$63:$R$71,4)*HLOOKUP($E88,$F$63:$R$71,4))</f>
        <v>0.3181818181818181</v>
      </c>
      <c r="H88" s="160">
        <f>(HLOOKUP(H$83,$F$63:$R$71,3)+HLOOKUP(H$83,$F$63:$R$71,2)+HLOOKUP(H$83,$F$63:$R$71,4)*HLOOKUP($E88,$F$63:$R$71,5))/(1-HLOOKUP(H$83,$F$63:$R$71,4)*HLOOKUP($E88,$F$63:$R$71,4))</f>
        <v>0.3431734317343173</v>
      </c>
      <c r="I88" s="160">
        <f>(HLOOKUP(I$83,$F$63:$R$71,3)+HLOOKUP(I$83,$F$63:$R$71,2)+HLOOKUP(I$83,$F$63:$R$71,4)*HLOOKUP($E88,$F$63:$R$71,5))/(1-HLOOKUP(I$83,$F$63:$R$71,4)*HLOOKUP($E88,$F$63:$R$71,4))</f>
        <v>0.43173431734317336</v>
      </c>
      <c r="J88" s="160">
        <f>(HLOOKUP(J$83,$F$63:$R$71,3)+HLOOKUP(J$83,$F$63:$R$71,2)+HLOOKUP(J$83,$F$63:$R$71,4)*HLOOKUP($E88,$F$63:$R$71,5))/(1-HLOOKUP(J$83,$F$63:$R$71,4)*HLOOKUP($E88,$F$63:$R$71,4))</f>
        <v>0.4736842105263159</v>
      </c>
      <c r="K88" s="160">
        <f>(HLOOKUP(K$83,$F$63:$R$71,3)+HLOOKUP(K$83,$F$63:$R$71,2)+HLOOKUP(K$83,$F$63:$R$71,4)*HLOOKUP($E88,$F$63:$R$71,5))/(1-HLOOKUP(K$83,$F$63:$R$71,4)*HLOOKUP($E88,$F$63:$R$71,4))</f>
        <v>0.5753424657534247</v>
      </c>
      <c r="L88" s="160">
        <f>(HLOOKUP(L$83,$F$63:$R$71,3)+HLOOKUP(L$83,$F$63:$R$71,2)+HLOOKUP(L$83,$F$63:$R$71,4)*HLOOKUP($E88,$F$63:$R$71,5))/(1-HLOOKUP(L$83,$F$63:$R$71,4)*HLOOKUP($E88,$F$63:$R$71,4))</f>
        <v>0.6774193548387096</v>
      </c>
      <c r="M88" s="160">
        <f>(HLOOKUP(M$83,$F$63:$R$71,3)+HLOOKUP(M$83,$F$63:$R$71,2)+HLOOKUP(M$83,$F$63:$R$71,4)*HLOOKUP($E88,$F$63:$R$71,5))/(1-HLOOKUP(M$83,$F$63:$R$71,4)*HLOOKUP($E88,$F$63:$R$71,4))</f>
        <v>0.7690140845070422</v>
      </c>
      <c r="N88" s="160">
        <f>(HLOOKUP(N$83,$F$63:$R$71,3)+HLOOKUP(N$83,$F$63:$R$71,2)+HLOOKUP(N$83,$F$63:$R$71,4)*HLOOKUP($E88,$F$63:$R$71,5))/(1-HLOOKUP(N$83,$F$63:$R$71,4)*HLOOKUP($E88,$F$63:$R$71,4))</f>
        <v>0.8381201044386424</v>
      </c>
      <c r="O88" s="160">
        <f>(HLOOKUP(O$83,$F$63:$R$71,3)+HLOOKUP(O$83,$F$63:$R$71,2)+HLOOKUP(O$83,$F$63:$R$71,4)*HLOOKUP($E88,$F$63:$R$71,5))/(1-HLOOKUP(O$83,$F$63:$R$71,4)*HLOOKUP($E88,$F$63:$R$71,4))</f>
        <v>0.8381201044386424</v>
      </c>
      <c r="P88" s="160">
        <f>(HLOOKUP(P$83,$F$63:$R$71,3)+HLOOKUP(P$83,$F$63:$R$71,2)+HLOOKUP(P$83,$F$63:$R$71,4)*HLOOKUP($E88,$F$63:$R$71,5))/(1-HLOOKUP(P$83,$F$63:$R$71,4)*HLOOKUP($E88,$F$63:$R$71,4))</f>
        <v>0.9207920792079208</v>
      </c>
      <c r="Q88" s="160">
        <f>(HLOOKUP(Q$83,$F$63:$R$71,3)+HLOOKUP(Q$83,$F$63:$R$71,2)+HLOOKUP(Q$83,$F$63:$R$71,4)*HLOOKUP($E88,$F$63:$R$71,5))/(1-HLOOKUP(Q$83,$F$63:$R$71,4)*HLOOKUP($E88,$F$63:$R$71,4))</f>
        <v>0.9270072992700731</v>
      </c>
      <c r="R88" s="160">
        <f>(HLOOKUP(R$83,$F$63:$R$71,3)+HLOOKUP(R$83,$F$63:$R$71,2)+HLOOKUP(R$83,$F$63:$R$71,4)*HLOOKUP($E88,$F$63:$R$71,5))/(1-HLOOKUP(R$83,$F$63:$R$71,4)*HLOOKUP($E88,$F$63:$R$71,4))</f>
        <v>1</v>
      </c>
    </row>
    <row r="89" spans="4:18" ht="13.5">
      <c r="D89" s="161"/>
      <c r="E89" s="7">
        <v>6</v>
      </c>
      <c r="F89" s="160">
        <f>(HLOOKUP(F$83,$F$63:$R$71,3)+HLOOKUP(F$83,$F$63:$R$71,2)+HLOOKUP(F$83,$F$63:$R$71,4)*HLOOKUP($E89,$F$63:$R$71,5))/(1-HLOOKUP(F$83,$F$63:$R$71,4)*HLOOKUP($E89,$F$63:$R$71,4))</f>
        <v>0.24999999999999994</v>
      </c>
      <c r="G89" s="160">
        <f>(HLOOKUP(G$83,$F$63:$R$71,3)+HLOOKUP(G$83,$F$63:$R$71,2)+HLOOKUP(G$83,$F$63:$R$71,4)*HLOOKUP($E89,$F$63:$R$71,5))/(1-HLOOKUP(G$83,$F$63:$R$71,4)*HLOOKUP($E89,$F$63:$R$71,4))</f>
        <v>0.24999999999999994</v>
      </c>
      <c r="H89" s="160">
        <f>(HLOOKUP(H$83,$F$63:$R$71,3)+HLOOKUP(H$83,$F$63:$R$71,2)+HLOOKUP(H$83,$F$63:$R$71,4)*HLOOKUP($E89,$F$63:$R$71,5))/(1-HLOOKUP(H$83,$F$63:$R$71,4)*HLOOKUP($E89,$F$63:$R$71,4))</f>
        <v>0.27870813397129185</v>
      </c>
      <c r="I89" s="160">
        <f>(HLOOKUP(I$83,$F$63:$R$71,3)+HLOOKUP(I$83,$F$63:$R$71,2)+HLOOKUP(I$83,$F$63:$R$71,4)*HLOOKUP($E89,$F$63:$R$71,5))/(1-HLOOKUP(I$83,$F$63:$R$71,4)*HLOOKUP($E89,$F$63:$R$71,4))</f>
        <v>0.36483253588516745</v>
      </c>
      <c r="J89" s="160">
        <f>(HLOOKUP(J$83,$F$63:$R$71,3)+HLOOKUP(J$83,$F$63:$R$71,2)+HLOOKUP(J$83,$F$63:$R$71,4)*HLOOKUP($E89,$F$63:$R$71,5))/(1-HLOOKUP(J$83,$F$63:$R$71,4)*HLOOKUP($E89,$F$63:$R$71,4))</f>
        <v>0.4143835616438356</v>
      </c>
      <c r="K89" s="160">
        <f>(HLOOKUP(K$83,$F$63:$R$71,3)+HLOOKUP(K$83,$F$63:$R$71,2)+HLOOKUP(K$83,$F$63:$R$71,4)*HLOOKUP($E89,$F$63:$R$71,5))/(1-HLOOKUP(K$83,$F$63:$R$71,4)*HLOOKUP($E89,$F$63:$R$71,4))</f>
        <v>0.5178571428571429</v>
      </c>
      <c r="L89" s="160">
        <f>(HLOOKUP(L$83,$F$63:$R$71,3)+HLOOKUP(L$83,$F$63:$R$71,2)+HLOOKUP(L$83,$F$63:$R$71,4)*HLOOKUP($E89,$F$63:$R$71,5))/(1-HLOOKUP(L$83,$F$63:$R$71,4)*HLOOKUP($E89,$F$63:$R$71,4))</f>
        <v>0.6438223938223938</v>
      </c>
      <c r="M89" s="160">
        <f>(HLOOKUP(M$83,$F$63:$R$71,3)+HLOOKUP(M$83,$F$63:$R$71,2)+HLOOKUP(M$83,$F$63:$R$71,4)*HLOOKUP($E89,$F$63:$R$71,5))/(1-HLOOKUP(M$83,$F$63:$R$71,4)*HLOOKUP($E89,$F$63:$R$71,4))</f>
        <v>0.7407063197026024</v>
      </c>
      <c r="N89" s="160">
        <f>(HLOOKUP(N$83,$F$63:$R$71,3)+HLOOKUP(N$83,$F$63:$R$71,2)+HLOOKUP(N$83,$F$63:$R$71,4)*HLOOKUP($E89,$F$63:$R$71,5))/(1-HLOOKUP(N$83,$F$63:$R$71,4)*HLOOKUP($E89,$F$63:$R$71,4))</f>
        <v>0.8209342560553633</v>
      </c>
      <c r="O89" s="160">
        <f>(HLOOKUP(O$83,$F$63:$R$71,3)+HLOOKUP(O$83,$F$63:$R$71,2)+HLOOKUP(O$83,$F$63:$R$71,4)*HLOOKUP($E89,$F$63:$R$71,5))/(1-HLOOKUP(O$83,$F$63:$R$71,4)*HLOOKUP($E89,$F$63:$R$71,4))</f>
        <v>0.8209342560553633</v>
      </c>
      <c r="P89" s="160">
        <f>(HLOOKUP(P$83,$F$63:$R$71,3)+HLOOKUP(P$83,$F$63:$R$71,2)+HLOOKUP(P$83,$F$63:$R$71,4)*HLOOKUP($E89,$F$63:$R$71,5))/(1-HLOOKUP(P$83,$F$63:$R$71,4)*HLOOKUP($E89,$F$63:$R$71,4))</f>
        <v>0.9111842105263158</v>
      </c>
      <c r="Q89" s="160">
        <f>(HLOOKUP(Q$83,$F$63:$R$71,3)+HLOOKUP(Q$83,$F$63:$R$71,2)+HLOOKUP(Q$83,$F$63:$R$71,4)*HLOOKUP($E89,$F$63:$R$71,5))/(1-HLOOKUP(Q$83,$F$63:$R$71,4)*HLOOKUP($E89,$F$63:$R$71,4))</f>
        <v>0.9199029126213593</v>
      </c>
      <c r="R89" s="160">
        <f>(HLOOKUP(R$83,$F$63:$R$71,3)+HLOOKUP(R$83,$F$63:$R$71,2)+HLOOKUP(R$83,$F$63:$R$71,4)*HLOOKUP($E89,$F$63:$R$71,5))/(1-HLOOKUP(R$83,$F$63:$R$71,4)*HLOOKUP($E89,$F$63:$R$71,4))</f>
        <v>1</v>
      </c>
    </row>
    <row r="90" spans="4:18" ht="13.5">
      <c r="D90" s="161"/>
      <c r="E90" s="7">
        <v>7</v>
      </c>
      <c r="F90" s="160">
        <f>(HLOOKUP(F$83,$F$63:$R$71,3)+HLOOKUP(F$83,$F$63:$R$71,2)+HLOOKUP(F$83,$F$63:$R$71,4)*HLOOKUP($E90,$F$63:$R$71,5))/(1-HLOOKUP(F$83,$F$63:$R$71,4)*HLOOKUP($E90,$F$63:$R$71,4))</f>
        <v>0.20731707317073167</v>
      </c>
      <c r="G90" s="160">
        <f>(HLOOKUP(G$83,$F$63:$R$71,3)+HLOOKUP(G$83,$F$63:$R$71,2)+HLOOKUP(G$83,$F$63:$R$71,4)*HLOOKUP($E90,$F$63:$R$71,5))/(1-HLOOKUP(G$83,$F$63:$R$71,4)*HLOOKUP($E90,$F$63:$R$71,4))</f>
        <v>0.20731707317073167</v>
      </c>
      <c r="H90" s="160">
        <f>(HLOOKUP(H$83,$F$63:$R$71,3)+HLOOKUP(H$83,$F$63:$R$71,2)+HLOOKUP(H$83,$F$63:$R$71,4)*HLOOKUP($E90,$F$63:$R$71,5))/(1-HLOOKUP(H$83,$F$63:$R$71,4)*HLOOKUP($E90,$F$63:$R$71,4))</f>
        <v>0.23370110330992977</v>
      </c>
      <c r="I90" s="160">
        <f>(HLOOKUP(I$83,$F$63:$R$71,3)+HLOOKUP(I$83,$F$63:$R$71,2)+HLOOKUP(I$83,$F$63:$R$71,4)*HLOOKUP($E90,$F$63:$R$71,5))/(1-HLOOKUP(I$83,$F$63:$R$71,4)*HLOOKUP($E90,$F$63:$R$71,4))</f>
        <v>0.3059177532597793</v>
      </c>
      <c r="J90" s="160">
        <f>(HLOOKUP(J$83,$F$63:$R$71,3)+HLOOKUP(J$83,$F$63:$R$71,2)+HLOOKUP(J$83,$F$63:$R$71,4)*HLOOKUP($E90,$F$63:$R$71,5))/(1-HLOOKUP(J$83,$F$63:$R$71,4)*HLOOKUP($E90,$F$63:$R$71,4))</f>
        <v>0.3548387096774193</v>
      </c>
      <c r="K90" s="160">
        <f>(HLOOKUP(K$83,$F$63:$R$71,3)+HLOOKUP(K$83,$F$63:$R$71,2)+HLOOKUP(K$83,$F$63:$R$71,4)*HLOOKUP($E90,$F$63:$R$71,5))/(1-HLOOKUP(K$83,$F$63:$R$71,4)*HLOOKUP($E90,$F$63:$R$71,4))</f>
        <v>0.4478764478764479</v>
      </c>
      <c r="L90" s="160">
        <f>(HLOOKUP(L$83,$F$63:$R$71,3)+HLOOKUP(L$83,$F$63:$R$71,2)+HLOOKUP(L$83,$F$63:$R$71,4)*HLOOKUP($E90,$F$63:$R$71,5))/(1-HLOOKUP(L$83,$F$63:$R$71,4)*HLOOKUP($E90,$F$63:$R$71,4))</f>
        <v>0.5918367346938775</v>
      </c>
      <c r="M90" s="160">
        <f>(HLOOKUP(M$83,$F$63:$R$71,3)+HLOOKUP(M$83,$F$63:$R$71,2)+HLOOKUP(M$83,$F$63:$R$71,4)*HLOOKUP($E90,$F$63:$R$71,5))/(1-HLOOKUP(M$83,$F$63:$R$71,4)*HLOOKUP($E90,$F$63:$R$71,4))</f>
        <v>0.6912402428447528</v>
      </c>
      <c r="N90" s="160">
        <f>(HLOOKUP(N$83,$F$63:$R$71,3)+HLOOKUP(N$83,$F$63:$R$71,2)+HLOOKUP(N$83,$F$63:$R$71,4)*HLOOKUP($E90,$F$63:$R$71,5))/(1-HLOOKUP(N$83,$F$63:$R$71,4)*HLOOKUP($E90,$F$63:$R$71,4))</f>
        <v>0.787551867219917</v>
      </c>
      <c r="O90" s="160">
        <f>(HLOOKUP(O$83,$F$63:$R$71,3)+HLOOKUP(O$83,$F$63:$R$71,2)+HLOOKUP(O$83,$F$63:$R$71,4)*HLOOKUP($E90,$F$63:$R$71,5))/(1-HLOOKUP(O$83,$F$63:$R$71,4)*HLOOKUP($E90,$F$63:$R$71,4))</f>
        <v>0.787551867219917</v>
      </c>
      <c r="P90" s="160">
        <f>(HLOOKUP(P$83,$F$63:$R$71,3)+HLOOKUP(P$83,$F$63:$R$71,2)+HLOOKUP(P$83,$F$63:$R$71,4)*HLOOKUP($E90,$F$63:$R$71,5))/(1-HLOOKUP(P$83,$F$63:$R$71,4)*HLOOKUP($E90,$F$63:$R$71,4))</f>
        <v>0.8906752411575563</v>
      </c>
      <c r="Q90" s="160">
        <f>(HLOOKUP(Q$83,$F$63:$R$71,3)+HLOOKUP(Q$83,$F$63:$R$71,2)+HLOOKUP(Q$83,$F$63:$R$71,4)*HLOOKUP($E90,$F$63:$R$71,5))/(1-HLOOKUP(Q$83,$F$63:$R$71,4)*HLOOKUP($E90,$F$63:$R$71,4))</f>
        <v>0.9045346062052506</v>
      </c>
      <c r="R90" s="160">
        <f>(HLOOKUP(R$83,$F$63:$R$71,3)+HLOOKUP(R$83,$F$63:$R$71,2)+HLOOKUP(R$83,$F$63:$R$71,4)*HLOOKUP($E90,$F$63:$R$71,5))/(1-HLOOKUP(R$83,$F$63:$R$71,4)*HLOOKUP($E90,$F$63:$R$71,4))</f>
        <v>1</v>
      </c>
    </row>
    <row r="91" spans="4:18" ht="13.5">
      <c r="D91" s="161"/>
      <c r="E91" s="7">
        <v>8</v>
      </c>
      <c r="F91" s="160">
        <f>(HLOOKUP(F$83,$F$63:$R$71,3)+HLOOKUP(F$83,$F$63:$R$71,2)+HLOOKUP(F$83,$F$63:$R$71,4)*HLOOKUP($E91,$F$63:$R$71,5))/(1-HLOOKUP(F$83,$F$63:$R$71,4)*HLOOKUP($E91,$F$63:$R$71,4))</f>
        <v>0.1511627906976744</v>
      </c>
      <c r="G91" s="160">
        <f>(HLOOKUP(G$83,$F$63:$R$71,3)+HLOOKUP(G$83,$F$63:$R$71,2)+HLOOKUP(G$83,$F$63:$R$71,4)*HLOOKUP($E91,$F$63:$R$71,5))/(1-HLOOKUP(G$83,$F$63:$R$71,4)*HLOOKUP($E91,$F$63:$R$71,4))</f>
        <v>0.1511627906976744</v>
      </c>
      <c r="H91" s="160">
        <f>(HLOOKUP(H$83,$F$63:$R$71,3)+HLOOKUP(H$83,$F$63:$R$71,2)+HLOOKUP(H$83,$F$63:$R$71,4)*HLOOKUP($E91,$F$63:$R$71,5))/(1-HLOOKUP(H$83,$F$63:$R$71,4)*HLOOKUP($E91,$F$63:$R$71,4))</f>
        <v>0.17929050814956854</v>
      </c>
      <c r="I91" s="160">
        <f>(HLOOKUP(I$83,$F$63:$R$71,3)+HLOOKUP(I$83,$F$63:$R$71,2)+HLOOKUP(I$83,$F$63:$R$71,4)*HLOOKUP($E91,$F$63:$R$71,5))/(1-HLOOKUP(I$83,$F$63:$R$71,4)*HLOOKUP($E91,$F$63:$R$71,4))</f>
        <v>0.2483221476510067</v>
      </c>
      <c r="J91" s="160">
        <f>(HLOOKUP(J$83,$F$63:$R$71,3)+HLOOKUP(J$83,$F$63:$R$71,2)+HLOOKUP(J$83,$F$63:$R$71,4)*HLOOKUP($E91,$F$63:$R$71,5))/(1-HLOOKUP(J$83,$F$63:$R$71,4)*HLOOKUP($E91,$F$63:$R$71,4))</f>
        <v>0.30140845070422534</v>
      </c>
      <c r="K91" s="160">
        <f>(HLOOKUP(K$83,$F$63:$R$71,3)+HLOOKUP(K$83,$F$63:$R$71,2)+HLOOKUP(K$83,$F$63:$R$71,4)*HLOOKUP($E91,$F$63:$R$71,5))/(1-HLOOKUP(K$83,$F$63:$R$71,4)*HLOOKUP($E91,$F$63:$R$71,4))</f>
        <v>0.3940520446096655</v>
      </c>
      <c r="L91" s="160">
        <f>(HLOOKUP(L$83,$F$63:$R$71,3)+HLOOKUP(L$83,$F$63:$R$71,2)+HLOOKUP(L$83,$F$63:$R$71,4)*HLOOKUP($E91,$F$63:$R$71,5))/(1-HLOOKUP(L$83,$F$63:$R$71,4)*HLOOKUP($E91,$F$63:$R$71,4))</f>
        <v>0.5559410234171727</v>
      </c>
      <c r="M91" s="160">
        <f>(HLOOKUP(M$83,$F$63:$R$71,3)+HLOOKUP(M$83,$F$63:$R$71,2)+HLOOKUP(M$83,$F$63:$R$71,4)*HLOOKUP($E91,$F$63:$R$71,5))/(1-HLOOKUP(M$83,$F$63:$R$71,4)*HLOOKUP($E91,$F$63:$R$71,4))</f>
        <v>0.6595744680851064</v>
      </c>
      <c r="N91" s="160">
        <f>(HLOOKUP(N$83,$F$63:$R$71,3)+HLOOKUP(N$83,$F$63:$R$71,2)+HLOOKUP(N$83,$F$63:$R$71,4)*HLOOKUP($E91,$F$63:$R$71,5))/(1-HLOOKUP(N$83,$F$63:$R$71,4)*HLOOKUP($E91,$F$63:$R$71,4))</f>
        <v>0.7670221493027071</v>
      </c>
      <c r="O91" s="160">
        <f>(HLOOKUP(O$83,$F$63:$R$71,3)+HLOOKUP(O$83,$F$63:$R$71,2)+HLOOKUP(O$83,$F$63:$R$71,4)*HLOOKUP($E91,$F$63:$R$71,5))/(1-HLOOKUP(O$83,$F$63:$R$71,4)*HLOOKUP($E91,$F$63:$R$71,4))</f>
        <v>0.7670221493027071</v>
      </c>
      <c r="P91" s="160">
        <f>(HLOOKUP(P$83,$F$63:$R$71,3)+HLOOKUP(P$83,$F$63:$R$71,2)+HLOOKUP(P$83,$F$63:$R$71,4)*HLOOKUP($E91,$F$63:$R$71,5))/(1-HLOOKUP(P$83,$F$63:$R$71,4)*HLOOKUP($E91,$F$63:$R$71,4))</f>
        <v>0.8785942492012779</v>
      </c>
      <c r="Q91" s="160">
        <f>(HLOOKUP(Q$83,$F$63:$R$71,3)+HLOOKUP(Q$83,$F$63:$R$71,2)+HLOOKUP(Q$83,$F$63:$R$71,4)*HLOOKUP($E91,$F$63:$R$71,5))/(1-HLOOKUP(Q$83,$F$63:$R$71,4)*HLOOKUP($E91,$F$63:$R$71,4))</f>
        <v>0.8954869358669835</v>
      </c>
      <c r="R91" s="160">
        <f>(HLOOKUP(R$83,$F$63:$R$71,3)+HLOOKUP(R$83,$F$63:$R$71,2)+HLOOKUP(R$83,$F$63:$R$71,4)*HLOOKUP($E91,$F$63:$R$71,5))/(1-HLOOKUP(R$83,$F$63:$R$71,4)*HLOOKUP($E91,$F$63:$R$71,4))</f>
        <v>1</v>
      </c>
    </row>
    <row r="92" spans="4:18" ht="13.5">
      <c r="D92" s="161"/>
      <c r="E92" s="7">
        <v>9</v>
      </c>
      <c r="F92" s="160">
        <f>(HLOOKUP(F$83,$F$63:$R$71,3)+HLOOKUP(F$83,$F$63:$R$71,2)+HLOOKUP(F$83,$F$63:$R$71,4)*HLOOKUP($E92,$F$63:$R$71,5))/(1-HLOOKUP(F$83,$F$63:$R$71,4)*HLOOKUP($E92,$F$63:$R$71,4))</f>
        <v>0.11702127659574468</v>
      </c>
      <c r="G92" s="160">
        <f>(HLOOKUP(G$83,$F$63:$R$71,3)+HLOOKUP(G$83,$F$63:$R$71,2)+HLOOKUP(G$83,$F$63:$R$71,4)*HLOOKUP($E92,$F$63:$R$71,5))/(1-HLOOKUP(G$83,$F$63:$R$71,4)*HLOOKUP($E92,$F$63:$R$71,4))</f>
        <v>0.11702127659574468</v>
      </c>
      <c r="H92" s="160">
        <f>(HLOOKUP(H$83,$F$63:$R$71,3)+HLOOKUP(H$83,$F$63:$R$71,2)+HLOOKUP(H$83,$F$63:$R$71,4)*HLOOKUP($E92,$F$63:$R$71,5))/(1-HLOOKUP(H$83,$F$63:$R$71,4)*HLOOKUP($E92,$F$63:$R$71,4))</f>
        <v>0.1444933920704846</v>
      </c>
      <c r="I92" s="160">
        <f>(HLOOKUP(I$83,$F$63:$R$71,3)+HLOOKUP(I$83,$F$63:$R$71,2)+HLOOKUP(I$83,$F$63:$R$71,4)*HLOOKUP($E92,$F$63:$R$71,5))/(1-HLOOKUP(I$83,$F$63:$R$71,4)*HLOOKUP($E92,$F$63:$R$71,4))</f>
        <v>0.2079295154185022</v>
      </c>
      <c r="J92" s="160">
        <f>(HLOOKUP(J$83,$F$63:$R$71,3)+HLOOKUP(J$83,$F$63:$R$71,2)+HLOOKUP(J$83,$F$63:$R$71,4)*HLOOKUP($E92,$F$63:$R$71,5))/(1-HLOOKUP(J$83,$F$63:$R$71,4)*HLOOKUP($E92,$F$63:$R$71,4))</f>
        <v>0.2610966057441253</v>
      </c>
      <c r="K92" s="160">
        <f>(HLOOKUP(K$83,$F$63:$R$71,3)+HLOOKUP(K$83,$F$63:$R$71,2)+HLOOKUP(K$83,$F$63:$R$71,4)*HLOOKUP($E92,$F$63:$R$71,5))/(1-HLOOKUP(K$83,$F$63:$R$71,4)*HLOOKUP($E92,$F$63:$R$71,4))</f>
        <v>0.3494809688581315</v>
      </c>
      <c r="L92" s="160">
        <f>(HLOOKUP(L$83,$F$63:$R$71,3)+HLOOKUP(L$83,$F$63:$R$71,2)+HLOOKUP(L$83,$F$63:$R$71,4)*HLOOKUP($E92,$F$63:$R$71,5))/(1-HLOOKUP(L$83,$F$63:$R$71,4)*HLOOKUP($E92,$F$63:$R$71,4))</f>
        <v>0.5211618257261411</v>
      </c>
      <c r="M92" s="160">
        <f>(HLOOKUP(M$83,$F$63:$R$71,3)+HLOOKUP(M$83,$F$63:$R$71,2)+HLOOKUP(M$83,$F$63:$R$71,4)*HLOOKUP($E92,$F$63:$R$71,5))/(1-HLOOKUP(M$83,$F$63:$R$71,4)*HLOOKUP($E92,$F$63:$R$71,4))</f>
        <v>0.6267432321575062</v>
      </c>
      <c r="N92" s="160">
        <f>(HLOOKUP(N$83,$F$63:$R$71,3)+HLOOKUP(N$83,$F$63:$R$71,2)+HLOOKUP(N$83,$F$63:$R$71,4)*HLOOKUP($E92,$F$63:$R$71,5))/(1-HLOOKUP(N$83,$F$63:$R$71,4)*HLOOKUP($E92,$F$63:$R$71,4))</f>
        <v>0.7441860465116279</v>
      </c>
      <c r="O92" s="160">
        <f>(HLOOKUP(O$83,$F$63:$R$71,3)+HLOOKUP(O$83,$F$63:$R$71,2)+HLOOKUP(O$83,$F$63:$R$71,4)*HLOOKUP($E92,$F$63:$R$71,5))/(1-HLOOKUP(O$83,$F$63:$R$71,4)*HLOOKUP($E92,$F$63:$R$71,4))</f>
        <v>0.7441860465116279</v>
      </c>
      <c r="P92" s="160">
        <f>(HLOOKUP(P$83,$F$63:$R$71,3)+HLOOKUP(P$83,$F$63:$R$71,2)+HLOOKUP(P$83,$F$63:$R$71,4)*HLOOKUP($E92,$F$63:$R$71,5))/(1-HLOOKUP(P$83,$F$63:$R$71,4)*HLOOKUP($E92,$F$63:$R$71,4))</f>
        <v>0.8643533123028391</v>
      </c>
      <c r="Q92" s="160">
        <f>(HLOOKUP(Q$83,$F$63:$R$71,3)+HLOOKUP(Q$83,$F$63:$R$71,2)+HLOOKUP(Q$83,$F$63:$R$71,4)*HLOOKUP($E92,$F$63:$R$71,5))/(1-HLOOKUP(Q$83,$F$63:$R$71,4)*HLOOKUP($E92,$F$63:$R$71,4))</f>
        <v>0.8847058823529412</v>
      </c>
      <c r="R92" s="160">
        <f>(HLOOKUP(R$83,$F$63:$R$71,3)+HLOOKUP(R$83,$F$63:$R$71,2)+HLOOKUP(R$83,$F$63:$R$71,4)*HLOOKUP($E92,$F$63:$R$71,5))/(1-HLOOKUP(R$83,$F$63:$R$71,4)*HLOOKUP($E92,$F$63:$R$71,4))</f>
        <v>1</v>
      </c>
    </row>
    <row r="93" spans="4:18" ht="13.5">
      <c r="D93" s="161"/>
      <c r="E93" s="7" t="s">
        <v>2</v>
      </c>
      <c r="F93" s="160">
        <f>(HLOOKUP(F$83,$F$63:$R$71,3)+HLOOKUP(F$83,$F$63:$R$71,2)+HLOOKUP(F$83,$F$63:$R$71,4)*HLOOKUP($E93,$F$63:$R$71,5))/(1-HLOOKUP(F$83,$F$63:$R$71,4)*HLOOKUP($E93,$F$63:$R$71,4))</f>
        <v>0.11702127659574468</v>
      </c>
      <c r="G93" s="160">
        <f>(HLOOKUP(G$83,$F$63:$R$71,3)+HLOOKUP(G$83,$F$63:$R$71,2)+HLOOKUP(G$83,$F$63:$R$71,4)*HLOOKUP($E93,$F$63:$R$71,5))/(1-HLOOKUP(G$83,$F$63:$R$71,4)*HLOOKUP($E93,$F$63:$R$71,4))</f>
        <v>0.11702127659574468</v>
      </c>
      <c r="H93" s="160">
        <f>(HLOOKUP(H$83,$F$63:$R$71,3)+HLOOKUP(H$83,$F$63:$R$71,2)+HLOOKUP(H$83,$F$63:$R$71,4)*HLOOKUP($E93,$F$63:$R$71,5))/(1-HLOOKUP(H$83,$F$63:$R$71,4)*HLOOKUP($E93,$F$63:$R$71,4))</f>
        <v>0.1444933920704846</v>
      </c>
      <c r="I93" s="160">
        <f>(HLOOKUP(I$83,$F$63:$R$71,3)+HLOOKUP(I$83,$F$63:$R$71,2)+HLOOKUP(I$83,$F$63:$R$71,4)*HLOOKUP($E93,$F$63:$R$71,5))/(1-HLOOKUP(I$83,$F$63:$R$71,4)*HLOOKUP($E93,$F$63:$R$71,4))</f>
        <v>0.2079295154185022</v>
      </c>
      <c r="J93" s="160">
        <f>(HLOOKUP(J$83,$F$63:$R$71,3)+HLOOKUP(J$83,$F$63:$R$71,2)+HLOOKUP(J$83,$F$63:$R$71,4)*HLOOKUP($E93,$F$63:$R$71,5))/(1-HLOOKUP(J$83,$F$63:$R$71,4)*HLOOKUP($E93,$F$63:$R$71,4))</f>
        <v>0.2610966057441253</v>
      </c>
      <c r="K93" s="160">
        <f>(HLOOKUP(K$83,$F$63:$R$71,3)+HLOOKUP(K$83,$F$63:$R$71,2)+HLOOKUP(K$83,$F$63:$R$71,4)*HLOOKUP($E93,$F$63:$R$71,5))/(1-HLOOKUP(K$83,$F$63:$R$71,4)*HLOOKUP($E93,$F$63:$R$71,4))</f>
        <v>0.3494809688581315</v>
      </c>
      <c r="L93" s="160">
        <f>(HLOOKUP(L$83,$F$63:$R$71,3)+HLOOKUP(L$83,$F$63:$R$71,2)+HLOOKUP(L$83,$F$63:$R$71,4)*HLOOKUP($E93,$F$63:$R$71,5))/(1-HLOOKUP(L$83,$F$63:$R$71,4)*HLOOKUP($E93,$F$63:$R$71,4))</f>
        <v>0.5211618257261411</v>
      </c>
      <c r="M93" s="160">
        <f>(HLOOKUP(M$83,$F$63:$R$71,3)+HLOOKUP(M$83,$F$63:$R$71,2)+HLOOKUP(M$83,$F$63:$R$71,4)*HLOOKUP($E93,$F$63:$R$71,5))/(1-HLOOKUP(M$83,$F$63:$R$71,4)*HLOOKUP($E93,$F$63:$R$71,4))</f>
        <v>0.6267432321575062</v>
      </c>
      <c r="N93" s="160">
        <f>(HLOOKUP(N$83,$F$63:$R$71,3)+HLOOKUP(N$83,$F$63:$R$71,2)+HLOOKUP(N$83,$F$63:$R$71,4)*HLOOKUP($E93,$F$63:$R$71,5))/(1-HLOOKUP(N$83,$F$63:$R$71,4)*HLOOKUP($E93,$F$63:$R$71,4))</f>
        <v>0.7441860465116279</v>
      </c>
      <c r="O93" s="160">
        <f>(HLOOKUP(O$83,$F$63:$R$71,3)+HLOOKUP(O$83,$F$63:$R$71,2)+HLOOKUP(O$83,$F$63:$R$71,4)*HLOOKUP($E93,$F$63:$R$71,5))/(1-HLOOKUP(O$83,$F$63:$R$71,4)*HLOOKUP($E93,$F$63:$R$71,4))</f>
        <v>0.7441860465116279</v>
      </c>
      <c r="P93" s="160">
        <f>(HLOOKUP(P$83,$F$63:$R$71,3)+HLOOKUP(P$83,$F$63:$R$71,2)+HLOOKUP(P$83,$F$63:$R$71,4)*HLOOKUP($E93,$F$63:$R$71,5))/(1-HLOOKUP(P$83,$F$63:$R$71,4)*HLOOKUP($E93,$F$63:$R$71,4))</f>
        <v>0.8643533123028391</v>
      </c>
      <c r="Q93" s="160">
        <f>(HLOOKUP(Q$83,$F$63:$R$71,3)+HLOOKUP(Q$83,$F$63:$R$71,2)+HLOOKUP(Q$83,$F$63:$R$71,4)*HLOOKUP($E93,$F$63:$R$71,5))/(1-HLOOKUP(Q$83,$F$63:$R$71,4)*HLOOKUP($E93,$F$63:$R$71,4))</f>
        <v>0.8847058823529412</v>
      </c>
      <c r="R93" s="160">
        <f>(HLOOKUP(R$83,$F$63:$R$71,3)+HLOOKUP(R$83,$F$63:$R$71,2)+HLOOKUP(R$83,$F$63:$R$71,4)*HLOOKUP($E93,$F$63:$R$71,5))/(1-HLOOKUP(R$83,$F$63:$R$71,4)*HLOOKUP($E93,$F$63:$R$71,4))</f>
        <v>1</v>
      </c>
    </row>
    <row r="94" spans="4:18" ht="13.5">
      <c r="D94" s="161"/>
      <c r="E94" s="7" t="s">
        <v>3</v>
      </c>
      <c r="F94" s="160">
        <f>(HLOOKUP(F$83,$F$63:$R$71,3)+HLOOKUP(F$83,$F$63:$R$71,2)+HLOOKUP(F$83,$F$63:$R$71,4)*HLOOKUP($E94,$F$63:$R$71,5))/(1-HLOOKUP(F$83,$F$63:$R$71,4)*HLOOKUP($E94,$F$63:$R$71,4))</f>
        <v>0.06999999999999999</v>
      </c>
      <c r="G94" s="160">
        <f>(HLOOKUP(G$83,$F$63:$R$71,3)+HLOOKUP(G$83,$F$63:$R$71,2)+HLOOKUP(G$83,$F$63:$R$71,4)*HLOOKUP($E94,$F$63:$R$71,5))/(1-HLOOKUP(G$83,$F$63:$R$71,4)*HLOOKUP($E94,$F$63:$R$71,4))</f>
        <v>0.06999999999999999</v>
      </c>
      <c r="H94" s="160">
        <f>(HLOOKUP(H$83,$F$63:$R$71,3)+HLOOKUP(H$83,$F$63:$R$71,2)+HLOOKUP(H$83,$F$63:$R$71,4)*HLOOKUP($E94,$F$63:$R$71,5))/(1-HLOOKUP(H$83,$F$63:$R$71,4)*HLOOKUP($E94,$F$63:$R$71,4))</f>
        <v>0.09800664451827241</v>
      </c>
      <c r="I94" s="160">
        <f>(HLOOKUP(I$83,$F$63:$R$71,3)+HLOOKUP(I$83,$F$63:$R$71,2)+HLOOKUP(I$83,$F$63:$R$71,4)*HLOOKUP($E94,$F$63:$R$71,5))/(1-HLOOKUP(I$83,$F$63:$R$71,4)*HLOOKUP($E94,$F$63:$R$71,4))</f>
        <v>0.15780730897009965</v>
      </c>
      <c r="J94" s="160">
        <f>(HLOOKUP(J$83,$F$63:$R$71,3)+HLOOKUP(J$83,$F$63:$R$71,2)+HLOOKUP(J$83,$F$63:$R$71,4)*HLOOKUP($E94,$F$63:$R$71,5))/(1-HLOOKUP(J$83,$F$63:$R$71,4)*HLOOKUP($E94,$F$63:$R$71,4))</f>
        <v>0.21287128712871287</v>
      </c>
      <c r="K94" s="160">
        <f>(HLOOKUP(K$83,$F$63:$R$71,3)+HLOOKUP(K$83,$F$63:$R$71,2)+HLOOKUP(K$83,$F$63:$R$71,4)*HLOOKUP($E94,$F$63:$R$71,5))/(1-HLOOKUP(K$83,$F$63:$R$71,4)*HLOOKUP($E94,$F$63:$R$71,4))</f>
        <v>0.29934210526315796</v>
      </c>
      <c r="L94" s="160">
        <f>(HLOOKUP(L$83,$F$63:$R$71,3)+HLOOKUP(L$83,$F$63:$R$71,2)+HLOOKUP(L$83,$F$63:$R$71,4)*HLOOKUP($E94,$F$63:$R$71,5))/(1-HLOOKUP(L$83,$F$63:$R$71,4)*HLOOKUP($E94,$F$63:$R$71,4))</f>
        <v>0.48392282958199356</v>
      </c>
      <c r="M94" s="160">
        <f>(HLOOKUP(M$83,$F$63:$R$71,3)+HLOOKUP(M$83,$F$63:$R$71,2)+HLOOKUP(M$83,$F$63:$R$71,4)*HLOOKUP($E94,$F$63:$R$71,5))/(1-HLOOKUP(M$83,$F$63:$R$71,4)*HLOOKUP($E94,$F$63:$R$71,4))</f>
        <v>0.5926517571884984</v>
      </c>
      <c r="N94" s="160">
        <f>(HLOOKUP(N$83,$F$63:$R$71,3)+HLOOKUP(N$83,$F$63:$R$71,2)+HLOOKUP(N$83,$F$63:$R$71,4)*HLOOKUP($E94,$F$63:$R$71,5))/(1-HLOOKUP(N$83,$F$63:$R$71,4)*HLOOKUP($E94,$F$63:$R$71,4))</f>
        <v>0.7208201892744479</v>
      </c>
      <c r="O94" s="160">
        <f>(HLOOKUP(O$83,$F$63:$R$71,3)+HLOOKUP(O$83,$F$63:$R$71,2)+HLOOKUP(O$83,$F$63:$R$71,4)*HLOOKUP($E94,$F$63:$R$71,5))/(1-HLOOKUP(O$83,$F$63:$R$71,4)*HLOOKUP($E94,$F$63:$R$71,4))</f>
        <v>0.7208201892744479</v>
      </c>
      <c r="P94" s="160">
        <f>(HLOOKUP(P$83,$F$63:$R$71,3)+HLOOKUP(P$83,$F$63:$R$71,2)+HLOOKUP(P$83,$F$63:$R$71,4)*HLOOKUP($E94,$F$63:$R$71,5))/(1-HLOOKUP(P$83,$F$63:$R$71,4)*HLOOKUP($E94,$F$63:$R$71,4))</f>
        <v>0.8500000000000001</v>
      </c>
      <c r="Q94" s="160">
        <f>(HLOOKUP(Q$83,$F$63:$R$71,3)+HLOOKUP(Q$83,$F$63:$R$71,2)+HLOOKUP(Q$83,$F$63:$R$71,4)*HLOOKUP($E94,$F$63:$R$71,5))/(1-HLOOKUP(Q$83,$F$63:$R$71,4)*HLOOKUP($E94,$F$63:$R$71,4))</f>
        <v>0.8738317757009347</v>
      </c>
      <c r="R94" s="160">
        <f>(HLOOKUP(R$83,$F$63:$R$71,3)+HLOOKUP(R$83,$F$63:$R$71,2)+HLOOKUP(R$83,$F$63:$R$71,4)*HLOOKUP($E94,$F$63:$R$71,5))/(1-HLOOKUP(R$83,$F$63:$R$71,4)*HLOOKUP($E94,$F$63:$R$71,4))</f>
        <v>1</v>
      </c>
    </row>
    <row r="95" spans="4:18" ht="13.5">
      <c r="D95" s="161"/>
      <c r="E95" s="7" t="s">
        <v>4</v>
      </c>
      <c r="F95" s="160">
        <f>(HLOOKUP(F$83,$F$63:$R$71,3)+HLOOKUP(F$83,$F$63:$R$71,2)+HLOOKUP(F$83,$F$63:$R$71,4)*HLOOKUP($E95,$F$63:$R$71,5))/(1-HLOOKUP(F$83,$F$63:$R$71,4)*HLOOKUP($E95,$F$63:$R$71,4))</f>
        <v>0.06862745098039215</v>
      </c>
      <c r="G95" s="160">
        <f>(HLOOKUP(G$83,$F$63:$R$71,3)+HLOOKUP(G$83,$F$63:$R$71,2)+HLOOKUP(G$83,$F$63:$R$71,4)*HLOOKUP($E95,$F$63:$R$71,5))/(1-HLOOKUP(G$83,$F$63:$R$71,4)*HLOOKUP($E95,$F$63:$R$71,4))</f>
        <v>0.06862745098039215</v>
      </c>
      <c r="H95" s="160">
        <f>(HLOOKUP(H$83,$F$63:$R$71,3)+HLOOKUP(H$83,$F$63:$R$71,2)+HLOOKUP(H$83,$F$63:$R$71,4)*HLOOKUP($E95,$F$63:$R$71,5))/(1-HLOOKUP(H$83,$F$63:$R$71,4)*HLOOKUP($E95,$F$63:$R$71,4))</f>
        <v>0.09616951915240422</v>
      </c>
      <c r="I95" s="160">
        <f>(HLOOKUP(I$83,$F$63:$R$71,3)+HLOOKUP(I$83,$F$63:$R$71,2)+HLOOKUP(I$83,$F$63:$R$71,4)*HLOOKUP($E95,$F$63:$R$71,5))/(1-HLOOKUP(I$83,$F$63:$R$71,4)*HLOOKUP($E95,$F$63:$R$71,4))</f>
        <v>0.1548492257538712</v>
      </c>
      <c r="J95" s="160">
        <f>(HLOOKUP(J$83,$F$63:$R$71,3)+HLOOKUP(J$83,$F$63:$R$71,2)+HLOOKUP(J$83,$F$63:$R$71,4)*HLOOKUP($E95,$F$63:$R$71,5))/(1-HLOOKUP(J$83,$F$63:$R$71,4)*HLOOKUP($E95,$F$63:$R$71,4))</f>
        <v>0.20924574209245742</v>
      </c>
      <c r="K95" s="160">
        <f>(HLOOKUP(K$83,$F$63:$R$71,3)+HLOOKUP(K$83,$F$63:$R$71,2)+HLOOKUP(K$83,$F$63:$R$71,4)*HLOOKUP($E95,$F$63:$R$71,5))/(1-HLOOKUP(K$83,$F$63:$R$71,4)*HLOOKUP($E95,$F$63:$R$71,4))</f>
        <v>0.29449838187702265</v>
      </c>
      <c r="L95" s="160">
        <f>(HLOOKUP(L$83,$F$63:$R$71,3)+HLOOKUP(L$83,$F$63:$R$71,2)+HLOOKUP(L$83,$F$63:$R$71,4)*HLOOKUP($E95,$F$63:$R$71,5))/(1-HLOOKUP(L$83,$F$63:$R$71,4)*HLOOKUP($E95,$F$63:$R$71,4))</f>
        <v>0.4789180588703262</v>
      </c>
      <c r="M95" s="160">
        <f>(HLOOKUP(M$83,$F$63:$R$71,3)+HLOOKUP(M$83,$F$63:$R$71,2)+HLOOKUP(M$83,$F$63:$R$71,4)*HLOOKUP($E95,$F$63:$R$71,5))/(1-HLOOKUP(M$83,$F$63:$R$71,4)*HLOOKUP($E95,$F$63:$R$71,4))</f>
        <v>0.5874901029295329</v>
      </c>
      <c r="N95" s="160">
        <f>(HLOOKUP(N$83,$F$63:$R$71,3)+HLOOKUP(N$83,$F$63:$R$71,2)+HLOOKUP(N$83,$F$63:$R$71,4)*HLOOKUP($E95,$F$63:$R$71,5))/(1-HLOOKUP(N$83,$F$63:$R$71,4)*HLOOKUP($E95,$F$63:$R$71,4))</f>
        <v>0.7168627450980393</v>
      </c>
      <c r="O95" s="160">
        <f>(HLOOKUP(O$83,$F$63:$R$71,3)+HLOOKUP(O$83,$F$63:$R$71,2)+HLOOKUP(O$83,$F$63:$R$71,4)*HLOOKUP($E95,$F$63:$R$71,5))/(1-HLOOKUP(O$83,$F$63:$R$71,4)*HLOOKUP($E95,$F$63:$R$71,4))</f>
        <v>0.7168627450980393</v>
      </c>
      <c r="P95" s="160">
        <f>(HLOOKUP(P$83,$F$63:$R$71,3)+HLOOKUP(P$83,$F$63:$R$71,2)+HLOOKUP(P$83,$F$63:$R$71,4)*HLOOKUP($E95,$F$63:$R$71,5))/(1-HLOOKUP(P$83,$F$63:$R$71,4)*HLOOKUP($E95,$F$63:$R$71,4))</f>
        <v>0.8473520249221185</v>
      </c>
      <c r="Q95" s="160">
        <f>(HLOOKUP(Q$83,$F$63:$R$71,3)+HLOOKUP(Q$83,$F$63:$R$71,2)+HLOOKUP(Q$83,$F$63:$R$71,4)*HLOOKUP($E95,$F$63:$R$71,5))/(1-HLOOKUP(Q$83,$F$63:$R$71,4)*HLOOKUP($E95,$F$63:$R$71,4))</f>
        <v>0.8717948717948718</v>
      </c>
      <c r="R95" s="160">
        <f>(HLOOKUP(R$83,$F$63:$R$71,3)+HLOOKUP(R$83,$F$63:$R$71,2)+HLOOKUP(R$83,$F$63:$R$71,4)*HLOOKUP($E95,$F$63:$R$71,5))/(1-HLOOKUP(R$83,$F$63:$R$71,4)*HLOOKUP($E95,$F$63:$R$71,4))</f>
        <v>1</v>
      </c>
    </row>
    <row r="96" spans="4:18" ht="13.5">
      <c r="D96" s="161"/>
      <c r="E96" s="7" t="s">
        <v>5</v>
      </c>
      <c r="F96" s="160">
        <f>(HLOOKUP(F$83,$F$63:$R$71,3)+HLOOKUP(F$83,$F$63:$R$71,2)+HLOOKUP(F$83,$F$63:$R$71,4)*HLOOKUP($E96,$F$63:$R$71,5))/(1-HLOOKUP(F$83,$F$63:$R$71,4)*HLOOKUP($E96,$F$63:$R$71,4))</f>
        <v>0.027777777777777776</v>
      </c>
      <c r="G96" s="160">
        <f>(HLOOKUP(G$83,$F$63:$R$71,3)+HLOOKUP(G$83,$F$63:$R$71,2)+HLOOKUP(G$83,$F$63:$R$71,4)*HLOOKUP($E96,$F$63:$R$71,5))/(1-HLOOKUP(G$83,$F$63:$R$71,4)*HLOOKUP($E96,$F$63:$R$71,4))</f>
        <v>0.027777777777777776</v>
      </c>
      <c r="H96" s="160">
        <f>(HLOOKUP(H$83,$F$63:$R$71,3)+HLOOKUP(H$83,$F$63:$R$71,2)+HLOOKUP(H$83,$F$63:$R$71,4)*HLOOKUP($E96,$F$63:$R$71,5))/(1-HLOOKUP(H$83,$F$63:$R$71,4)*HLOOKUP($E96,$F$63:$R$71,4))</f>
        <v>0.05555555555555555</v>
      </c>
      <c r="I96" s="160">
        <f>(HLOOKUP(I$83,$F$63:$R$71,3)+HLOOKUP(I$83,$F$63:$R$71,2)+HLOOKUP(I$83,$F$63:$R$71,4)*HLOOKUP($E96,$F$63:$R$71,5))/(1-HLOOKUP(I$83,$F$63:$R$71,4)*HLOOKUP($E96,$F$63:$R$71,4))</f>
        <v>0.1111111111111111</v>
      </c>
      <c r="J96" s="160">
        <f>(HLOOKUP(J$83,$F$63:$R$71,3)+HLOOKUP(J$83,$F$63:$R$71,2)+HLOOKUP(J$83,$F$63:$R$71,4)*HLOOKUP($E96,$F$63:$R$71,5))/(1-HLOOKUP(J$83,$F$63:$R$71,4)*HLOOKUP($E96,$F$63:$R$71,4))</f>
        <v>0.16666666666666666</v>
      </c>
      <c r="K96" s="160">
        <f>(HLOOKUP(K$83,$F$63:$R$71,3)+HLOOKUP(K$83,$F$63:$R$71,2)+HLOOKUP(K$83,$F$63:$R$71,4)*HLOOKUP($E96,$F$63:$R$71,5))/(1-HLOOKUP(K$83,$F$63:$R$71,4)*HLOOKUP($E96,$F$63:$R$71,4))</f>
        <v>0.25</v>
      </c>
      <c r="L96" s="160">
        <f>(HLOOKUP(L$83,$F$63:$R$71,3)+HLOOKUP(L$83,$F$63:$R$71,2)+HLOOKUP(L$83,$F$63:$R$71,4)*HLOOKUP($E96,$F$63:$R$71,5))/(1-HLOOKUP(L$83,$F$63:$R$71,4)*HLOOKUP($E96,$F$63:$R$71,4))</f>
        <v>0.4444444444444445</v>
      </c>
      <c r="M96" s="160">
        <f>(HLOOKUP(M$83,$F$63:$R$71,3)+HLOOKUP(M$83,$F$63:$R$71,2)+HLOOKUP(M$83,$F$63:$R$71,4)*HLOOKUP($E96,$F$63:$R$71,5))/(1-HLOOKUP(M$83,$F$63:$R$71,4)*HLOOKUP($E96,$F$63:$R$71,4))</f>
        <v>0.5555555555555556</v>
      </c>
      <c r="N96" s="160">
        <f>(HLOOKUP(N$83,$F$63:$R$71,3)+HLOOKUP(N$83,$F$63:$R$71,2)+HLOOKUP(N$83,$F$63:$R$71,4)*HLOOKUP($E96,$F$63:$R$71,5))/(1-HLOOKUP(N$83,$F$63:$R$71,4)*HLOOKUP($E96,$F$63:$R$71,4))</f>
        <v>0.6944444444444444</v>
      </c>
      <c r="O96" s="160">
        <f>(HLOOKUP(O$83,$F$63:$R$71,3)+HLOOKUP(O$83,$F$63:$R$71,2)+HLOOKUP(O$83,$F$63:$R$71,4)*HLOOKUP($E96,$F$63:$R$71,5))/(1-HLOOKUP(O$83,$F$63:$R$71,4)*HLOOKUP($E96,$F$63:$R$71,4))</f>
        <v>0.6944444444444444</v>
      </c>
      <c r="P96" s="160">
        <f>(HLOOKUP(P$83,$F$63:$R$71,3)+HLOOKUP(P$83,$F$63:$R$71,2)+HLOOKUP(P$83,$F$63:$R$71,4)*HLOOKUP($E96,$F$63:$R$71,5))/(1-HLOOKUP(P$83,$F$63:$R$71,4)*HLOOKUP($E96,$F$63:$R$71,4))</f>
        <v>0.8333333333333334</v>
      </c>
      <c r="Q96" s="160">
        <f>(HLOOKUP(Q$83,$F$63:$R$71,3)+HLOOKUP(Q$83,$F$63:$R$71,2)+HLOOKUP(Q$83,$F$63:$R$71,4)*HLOOKUP($E96,$F$63:$R$71,5))/(1-HLOOKUP(Q$83,$F$63:$R$71,4)*HLOOKUP($E96,$F$63:$R$71,4))</f>
        <v>0.8611111111111112</v>
      </c>
      <c r="R96" s="160">
        <f>(HLOOKUP(R$83,$F$63:$R$71,3)+HLOOKUP(R$83,$F$63:$R$71,2)+HLOOKUP(R$83,$F$63:$R$71,4)*HLOOKUP($E96,$F$63:$R$71,5))/(1-HLOOKUP(R$83,$F$63:$R$71,4)*HLOOKUP($E96,$F$63:$R$71,4))</f>
        <v>1</v>
      </c>
    </row>
    <row r="97" spans="6:18" ht="13.5">
      <c r="F97" s="160"/>
      <c r="G97" s="160"/>
      <c r="H97" s="160"/>
      <c r="I97" s="160"/>
      <c r="J97" s="160"/>
      <c r="K97" s="160"/>
      <c r="L97" s="160"/>
      <c r="M97" s="160"/>
      <c r="N97" s="160"/>
      <c r="O97" s="160"/>
      <c r="P97" s="160"/>
      <c r="Q97" s="160"/>
      <c r="R97" s="160"/>
    </row>
    <row r="98" spans="6:18" ht="13.5">
      <c r="F98" s="5" t="s">
        <v>29</v>
      </c>
      <c r="G98" s="5"/>
      <c r="H98" s="5"/>
      <c r="I98" s="5"/>
      <c r="J98" s="5"/>
      <c r="K98" s="5"/>
      <c r="L98" s="5"/>
      <c r="M98" s="5"/>
      <c r="N98" s="5"/>
      <c r="O98" s="5"/>
      <c r="P98" s="5"/>
      <c r="Q98" s="5"/>
      <c r="R98" s="5"/>
    </row>
    <row r="99" spans="6:18" ht="13.5">
      <c r="F99" s="7">
        <v>1</v>
      </c>
      <c r="G99" s="7">
        <v>2</v>
      </c>
      <c r="H99" s="7">
        <v>3</v>
      </c>
      <c r="I99" s="7">
        <v>4</v>
      </c>
      <c r="J99" s="7">
        <v>5</v>
      </c>
      <c r="K99" s="7">
        <v>6</v>
      </c>
      <c r="L99" s="7">
        <v>7</v>
      </c>
      <c r="M99" s="7">
        <v>8</v>
      </c>
      <c r="N99" s="7">
        <v>9</v>
      </c>
      <c r="O99" s="7" t="s">
        <v>2</v>
      </c>
      <c r="P99" s="7" t="s">
        <v>3</v>
      </c>
      <c r="Q99" s="7" t="s">
        <v>4</v>
      </c>
      <c r="R99" s="7" t="s">
        <v>5</v>
      </c>
    </row>
    <row r="100" spans="4:18" ht="13.5">
      <c r="D100" s="161" t="s">
        <v>31</v>
      </c>
      <c r="E100" s="7">
        <v>1</v>
      </c>
      <c r="F100" s="160">
        <f>(HLOOKUP(F$83,$F$63:$R$71,3)+HLOOKUP(F$83,$F$63:$R$71,5)+HLOOKUP(F$83,$F$63:$R$71,4)*HLOOKUP($E100,$F$63:$R$71,2))/(1-HLOOKUP(F$83,$F$63:$R$71,4)*HLOOKUP($E100,$F$63:$R$71,4))</f>
        <v>0.6000000000000001</v>
      </c>
      <c r="G100" s="160">
        <f>(HLOOKUP(G$83,$F$63:$R$71,3)+HLOOKUP(G$83,$F$63:$R$71,5)+HLOOKUP(G$83,$F$63:$R$71,4)*HLOOKUP($E100,$F$63:$R$71,2))/(1-HLOOKUP(G$83,$F$63:$R$71,4)*HLOOKUP($E100,$F$63:$R$71,4))</f>
        <v>0.6000000000000001</v>
      </c>
      <c r="H100" s="160">
        <f>(HLOOKUP(H$83,$F$63:$R$71,3)+HLOOKUP(H$83,$F$63:$R$71,5)+HLOOKUP(H$83,$F$63:$R$71,4)*HLOOKUP($E100,$F$63:$R$71,2))/(1-HLOOKUP(H$83,$F$63:$R$71,4)*HLOOKUP($E100,$F$63:$R$71,4))</f>
        <v>0.5806451612903225</v>
      </c>
      <c r="I100" s="160">
        <f>(HLOOKUP(I$83,$F$63:$R$71,3)+HLOOKUP(I$83,$F$63:$R$71,5)+HLOOKUP(I$83,$F$63:$R$71,4)*HLOOKUP($E100,$F$63:$R$71,2))/(1-HLOOKUP(I$83,$F$63:$R$71,4)*HLOOKUP($E100,$F$63:$R$71,4))</f>
        <v>0.5806451612903224</v>
      </c>
      <c r="J100" s="160">
        <f>(HLOOKUP(J$83,$F$63:$R$71,3)+HLOOKUP(J$83,$F$63:$R$71,5)+HLOOKUP(J$83,$F$63:$R$71,4)*HLOOKUP($E100,$F$63:$R$71,2))/(1-HLOOKUP(J$83,$F$63:$R$71,4)*HLOOKUP($E100,$F$63:$R$71,4))</f>
        <v>0.5454545454545454</v>
      </c>
      <c r="K100" s="160">
        <f>(HLOOKUP(K$83,$F$63:$R$71,3)+HLOOKUP(K$83,$F$63:$R$71,5)+HLOOKUP(K$83,$F$63:$R$71,4)*HLOOKUP($E100,$F$63:$R$71,2))/(1-HLOOKUP(K$83,$F$63:$R$71,4)*HLOOKUP($E100,$F$63:$R$71,4))</f>
        <v>0.5294117647058824</v>
      </c>
      <c r="L100" s="160">
        <f>(HLOOKUP(L$83,$F$63:$R$71,3)+HLOOKUP(L$83,$F$63:$R$71,5)+HLOOKUP(L$83,$F$63:$R$71,4)*HLOOKUP($E100,$F$63:$R$71,2))/(1-HLOOKUP(L$83,$F$63:$R$71,4)*HLOOKUP($E100,$F$63:$R$71,4))</f>
        <v>0.43902439024390244</v>
      </c>
      <c r="M100" s="160">
        <f>(HLOOKUP(M$83,$F$63:$R$71,3)+HLOOKUP(M$83,$F$63:$R$71,5)+HLOOKUP(M$83,$F$63:$R$71,4)*HLOOKUP($E100,$F$63:$R$71,2))/(1-HLOOKUP(M$83,$F$63:$R$71,4)*HLOOKUP($E100,$F$63:$R$71,4))</f>
        <v>0.4186046511627908</v>
      </c>
      <c r="N100" s="160">
        <f>(HLOOKUP(N$83,$F$63:$R$71,3)+HLOOKUP(N$83,$F$63:$R$71,5)+HLOOKUP(N$83,$F$63:$R$71,4)*HLOOKUP($E100,$F$63:$R$71,2))/(1-HLOOKUP(N$83,$F$63:$R$71,4)*HLOOKUP($E100,$F$63:$R$71,4))</f>
        <v>0.3829787234042553</v>
      </c>
      <c r="O100" s="160">
        <f>(HLOOKUP(O$83,$F$63:$R$71,3)+HLOOKUP(O$83,$F$63:$R$71,5)+HLOOKUP(O$83,$F$63:$R$71,4)*HLOOKUP($E100,$F$63:$R$71,2))/(1-HLOOKUP(O$83,$F$63:$R$71,4)*HLOOKUP($E100,$F$63:$R$71,4))</f>
        <v>0.3829787234042553</v>
      </c>
      <c r="P100" s="160">
        <f>(HLOOKUP(P$83,$F$63:$R$71,3)+HLOOKUP(P$83,$F$63:$R$71,5)+HLOOKUP(P$83,$F$63:$R$71,4)*HLOOKUP($E100,$F$63:$R$71,2))/(1-HLOOKUP(P$83,$F$63:$R$71,4)*HLOOKUP($E100,$F$63:$R$71,4))</f>
        <v>0.36000000000000004</v>
      </c>
      <c r="Q100" s="160">
        <f>(HLOOKUP(Q$83,$F$63:$R$71,3)+HLOOKUP(Q$83,$F$63:$R$71,5)+HLOOKUP(Q$83,$F$63:$R$71,4)*HLOOKUP($E100,$F$63:$R$71,2))/(1-HLOOKUP(Q$83,$F$63:$R$71,4)*HLOOKUP($E100,$F$63:$R$71,4))</f>
        <v>0.35294117647058826</v>
      </c>
      <c r="R100" s="160">
        <f>(HLOOKUP(R$83,$F$63:$R$71,3)+HLOOKUP(R$83,$F$63:$R$71,5)+HLOOKUP(R$83,$F$63:$R$71,4)*HLOOKUP($E100,$F$63:$R$71,2))/(1-HLOOKUP(R$83,$F$63:$R$71,4)*HLOOKUP($E100,$F$63:$R$71,4))</f>
        <v>0.3333333333333333</v>
      </c>
    </row>
    <row r="101" spans="4:18" ht="13.5">
      <c r="D101" s="161"/>
      <c r="E101" s="7">
        <v>2</v>
      </c>
      <c r="F101" s="160">
        <f>(HLOOKUP(F$83,$F$63:$R$71,3)+HLOOKUP(F$83,$F$63:$R$71,5)+HLOOKUP(F$83,$F$63:$R$71,4)*HLOOKUP($E101,$F$63:$R$71,2))/(1-HLOOKUP(F$83,$F$63:$R$71,4)*HLOOKUP($E101,$F$63:$R$71,4))</f>
        <v>0.6000000000000001</v>
      </c>
      <c r="G101" s="160">
        <f>(HLOOKUP(G$83,$F$63:$R$71,3)+HLOOKUP(G$83,$F$63:$R$71,5)+HLOOKUP(G$83,$F$63:$R$71,4)*HLOOKUP($E101,$F$63:$R$71,2))/(1-HLOOKUP(G$83,$F$63:$R$71,4)*HLOOKUP($E101,$F$63:$R$71,4))</f>
        <v>0.6000000000000001</v>
      </c>
      <c r="H101" s="160">
        <f>(HLOOKUP(H$83,$F$63:$R$71,3)+HLOOKUP(H$83,$F$63:$R$71,5)+HLOOKUP(H$83,$F$63:$R$71,4)*HLOOKUP($E101,$F$63:$R$71,2))/(1-HLOOKUP(H$83,$F$63:$R$71,4)*HLOOKUP($E101,$F$63:$R$71,4))</f>
        <v>0.5806451612903225</v>
      </c>
      <c r="I101" s="160">
        <f>(HLOOKUP(I$83,$F$63:$R$71,3)+HLOOKUP(I$83,$F$63:$R$71,5)+HLOOKUP(I$83,$F$63:$R$71,4)*HLOOKUP($E101,$F$63:$R$71,2))/(1-HLOOKUP(I$83,$F$63:$R$71,4)*HLOOKUP($E101,$F$63:$R$71,4))</f>
        <v>0.5806451612903224</v>
      </c>
      <c r="J101" s="160">
        <f>(HLOOKUP(J$83,$F$63:$R$71,3)+HLOOKUP(J$83,$F$63:$R$71,5)+HLOOKUP(J$83,$F$63:$R$71,4)*HLOOKUP($E101,$F$63:$R$71,2))/(1-HLOOKUP(J$83,$F$63:$R$71,4)*HLOOKUP($E101,$F$63:$R$71,4))</f>
        <v>0.5454545454545454</v>
      </c>
      <c r="K101" s="160">
        <f>(HLOOKUP(K$83,$F$63:$R$71,3)+HLOOKUP(K$83,$F$63:$R$71,5)+HLOOKUP(K$83,$F$63:$R$71,4)*HLOOKUP($E101,$F$63:$R$71,2))/(1-HLOOKUP(K$83,$F$63:$R$71,4)*HLOOKUP($E101,$F$63:$R$71,4))</f>
        <v>0.5294117647058824</v>
      </c>
      <c r="L101" s="160">
        <f>(HLOOKUP(L$83,$F$63:$R$71,3)+HLOOKUP(L$83,$F$63:$R$71,5)+HLOOKUP(L$83,$F$63:$R$71,4)*HLOOKUP($E101,$F$63:$R$71,2))/(1-HLOOKUP(L$83,$F$63:$R$71,4)*HLOOKUP($E101,$F$63:$R$71,4))</f>
        <v>0.43902439024390244</v>
      </c>
      <c r="M101" s="160">
        <f>(HLOOKUP(M$83,$F$63:$R$71,3)+HLOOKUP(M$83,$F$63:$R$71,5)+HLOOKUP(M$83,$F$63:$R$71,4)*HLOOKUP($E101,$F$63:$R$71,2))/(1-HLOOKUP(M$83,$F$63:$R$71,4)*HLOOKUP($E101,$F$63:$R$71,4))</f>
        <v>0.4186046511627908</v>
      </c>
      <c r="N101" s="160">
        <f>(HLOOKUP(N$83,$F$63:$R$71,3)+HLOOKUP(N$83,$F$63:$R$71,5)+HLOOKUP(N$83,$F$63:$R$71,4)*HLOOKUP($E101,$F$63:$R$71,2))/(1-HLOOKUP(N$83,$F$63:$R$71,4)*HLOOKUP($E101,$F$63:$R$71,4))</f>
        <v>0.3829787234042553</v>
      </c>
      <c r="O101" s="160">
        <f>(HLOOKUP(O$83,$F$63:$R$71,3)+HLOOKUP(O$83,$F$63:$R$71,5)+HLOOKUP(O$83,$F$63:$R$71,4)*HLOOKUP($E101,$F$63:$R$71,2))/(1-HLOOKUP(O$83,$F$63:$R$71,4)*HLOOKUP($E101,$F$63:$R$71,4))</f>
        <v>0.3829787234042553</v>
      </c>
      <c r="P101" s="160">
        <f>(HLOOKUP(P$83,$F$63:$R$71,3)+HLOOKUP(P$83,$F$63:$R$71,5)+HLOOKUP(P$83,$F$63:$R$71,4)*HLOOKUP($E101,$F$63:$R$71,2))/(1-HLOOKUP(P$83,$F$63:$R$71,4)*HLOOKUP($E101,$F$63:$R$71,4))</f>
        <v>0.36000000000000004</v>
      </c>
      <c r="Q101" s="160">
        <f>(HLOOKUP(Q$83,$F$63:$R$71,3)+HLOOKUP(Q$83,$F$63:$R$71,5)+HLOOKUP(Q$83,$F$63:$R$71,4)*HLOOKUP($E101,$F$63:$R$71,2))/(1-HLOOKUP(Q$83,$F$63:$R$71,4)*HLOOKUP($E101,$F$63:$R$71,4))</f>
        <v>0.35294117647058826</v>
      </c>
      <c r="R101" s="160">
        <f>(HLOOKUP(R$83,$F$63:$R$71,3)+HLOOKUP(R$83,$F$63:$R$71,5)+HLOOKUP(R$83,$F$63:$R$71,4)*HLOOKUP($E101,$F$63:$R$71,2))/(1-HLOOKUP(R$83,$F$63:$R$71,4)*HLOOKUP($E101,$F$63:$R$71,4))</f>
        <v>0.3333333333333333</v>
      </c>
    </row>
    <row r="102" spans="4:18" ht="13.5">
      <c r="D102" s="161"/>
      <c r="E102" s="7">
        <v>3</v>
      </c>
      <c r="F102" s="160">
        <f>(HLOOKUP(F$83,$F$63:$R$71,3)+HLOOKUP(F$83,$F$63:$R$71,5)+HLOOKUP(F$83,$F$63:$R$71,4)*HLOOKUP($E102,$F$63:$R$71,2))/(1-HLOOKUP(F$83,$F$63:$R$71,4)*HLOOKUP($E102,$F$63:$R$71,4))</f>
        <v>0.6129032258064515</v>
      </c>
      <c r="G102" s="160">
        <f>(HLOOKUP(G$83,$F$63:$R$71,3)+HLOOKUP(G$83,$F$63:$R$71,5)+HLOOKUP(G$83,$F$63:$R$71,4)*HLOOKUP($E102,$F$63:$R$71,2))/(1-HLOOKUP(G$83,$F$63:$R$71,4)*HLOOKUP($E102,$F$63:$R$71,4))</f>
        <v>0.6129032258064515</v>
      </c>
      <c r="H102" s="160">
        <f>(HLOOKUP(H$83,$F$63:$R$71,3)+HLOOKUP(H$83,$F$63:$R$71,5)+HLOOKUP(H$83,$F$63:$R$71,4)*HLOOKUP($E102,$F$63:$R$71,2))/(1-HLOOKUP(H$83,$F$63:$R$71,4)*HLOOKUP($E102,$F$63:$R$71,4))</f>
        <v>0.5932203389830509</v>
      </c>
      <c r="I102" s="160">
        <f>(HLOOKUP(I$83,$F$63:$R$71,3)+HLOOKUP(I$83,$F$63:$R$71,5)+HLOOKUP(I$83,$F$63:$R$71,4)*HLOOKUP($E102,$F$63:$R$71,2))/(1-HLOOKUP(I$83,$F$63:$R$71,4)*HLOOKUP($E102,$F$63:$R$71,4))</f>
        <v>0.5932203389830508</v>
      </c>
      <c r="J102" s="160">
        <f>(HLOOKUP(J$83,$F$63:$R$71,3)+HLOOKUP(J$83,$F$63:$R$71,5)+HLOOKUP(J$83,$F$63:$R$71,4)*HLOOKUP($E102,$F$63:$R$71,2))/(1-HLOOKUP(J$83,$F$63:$R$71,4)*HLOOKUP($E102,$F$63:$R$71,4))</f>
        <v>0.5571955719557194</v>
      </c>
      <c r="K102" s="160">
        <f>(HLOOKUP(K$83,$F$63:$R$71,3)+HLOOKUP(K$83,$F$63:$R$71,5)+HLOOKUP(K$83,$F$63:$R$71,4)*HLOOKUP($E102,$F$63:$R$71,2))/(1-HLOOKUP(K$83,$F$63:$R$71,4)*HLOOKUP($E102,$F$63:$R$71,4))</f>
        <v>0.5406698564593302</v>
      </c>
      <c r="L102" s="160">
        <f>(HLOOKUP(L$83,$F$63:$R$71,3)+HLOOKUP(L$83,$F$63:$R$71,5)+HLOOKUP(L$83,$F$63:$R$71,4)*HLOOKUP($E102,$F$63:$R$71,2))/(1-HLOOKUP(L$83,$F$63:$R$71,4)*HLOOKUP($E102,$F$63:$R$71,4))</f>
        <v>0.4463390170511535</v>
      </c>
      <c r="M102" s="160">
        <f>(HLOOKUP(M$83,$F$63:$R$71,3)+HLOOKUP(M$83,$F$63:$R$71,5)+HLOOKUP(M$83,$F$63:$R$71,4)*HLOOKUP($E102,$F$63:$R$71,2))/(1-HLOOKUP(M$83,$F$63:$R$71,4)*HLOOKUP($E102,$F$63:$R$71,4))</f>
        <v>0.42473633748801537</v>
      </c>
      <c r="N102" s="160">
        <f>(HLOOKUP(N$83,$F$63:$R$71,3)+HLOOKUP(N$83,$F$63:$R$71,5)+HLOOKUP(N$83,$F$63:$R$71,4)*HLOOKUP($E102,$F$63:$R$71,2))/(1-HLOOKUP(N$83,$F$63:$R$71,4)*HLOOKUP($E102,$F$63:$R$71,4))</f>
        <v>0.386784140969163</v>
      </c>
      <c r="O102" s="160">
        <f>(HLOOKUP(O$83,$F$63:$R$71,3)+HLOOKUP(O$83,$F$63:$R$71,5)+HLOOKUP(O$83,$F$63:$R$71,4)*HLOOKUP($E102,$F$63:$R$71,2))/(1-HLOOKUP(O$83,$F$63:$R$71,4)*HLOOKUP($E102,$F$63:$R$71,4))</f>
        <v>0.386784140969163</v>
      </c>
      <c r="P102" s="160">
        <f>(HLOOKUP(P$83,$F$63:$R$71,3)+HLOOKUP(P$83,$F$63:$R$71,5)+HLOOKUP(P$83,$F$63:$R$71,4)*HLOOKUP($E102,$F$63:$R$71,2))/(1-HLOOKUP(P$83,$F$63:$R$71,4)*HLOOKUP($E102,$F$63:$R$71,4))</f>
        <v>0.3621262458471761</v>
      </c>
      <c r="Q102" s="160">
        <f>(HLOOKUP(Q$83,$F$63:$R$71,3)+HLOOKUP(Q$83,$F$63:$R$71,5)+HLOOKUP(Q$83,$F$63:$R$71,4)*HLOOKUP($E102,$F$63:$R$71,2))/(1-HLOOKUP(Q$83,$F$63:$R$71,4)*HLOOKUP($E102,$F$63:$R$71,4))</f>
        <v>0.3545232273838631</v>
      </c>
      <c r="R102" s="160">
        <f>(HLOOKUP(R$83,$F$63:$R$71,3)+HLOOKUP(R$83,$F$63:$R$71,5)+HLOOKUP(R$83,$F$63:$R$71,4)*HLOOKUP($E102,$F$63:$R$71,2))/(1-HLOOKUP(R$83,$F$63:$R$71,4)*HLOOKUP($E102,$F$63:$R$71,4))</f>
        <v>0.3333333333333333</v>
      </c>
    </row>
    <row r="103" spans="4:18" ht="13.5">
      <c r="D103" s="161"/>
      <c r="E103" s="7">
        <v>4</v>
      </c>
      <c r="F103" s="160">
        <f>(HLOOKUP(F$83,$F$63:$R$71,3)+HLOOKUP(F$83,$F$63:$R$71,5)+HLOOKUP(F$83,$F$63:$R$71,4)*HLOOKUP($E103,$F$63:$R$71,2))/(1-HLOOKUP(F$83,$F$63:$R$71,4)*HLOOKUP($E103,$F$63:$R$71,4))</f>
        <v>0.6129032258064515</v>
      </c>
      <c r="G103" s="160">
        <f>(HLOOKUP(G$83,$F$63:$R$71,3)+HLOOKUP(G$83,$F$63:$R$71,5)+HLOOKUP(G$83,$F$63:$R$71,4)*HLOOKUP($E103,$F$63:$R$71,2))/(1-HLOOKUP(G$83,$F$63:$R$71,4)*HLOOKUP($E103,$F$63:$R$71,4))</f>
        <v>0.6129032258064515</v>
      </c>
      <c r="H103" s="160">
        <f>(HLOOKUP(H$83,$F$63:$R$71,3)+HLOOKUP(H$83,$F$63:$R$71,5)+HLOOKUP(H$83,$F$63:$R$71,4)*HLOOKUP($E103,$F$63:$R$71,2))/(1-HLOOKUP(H$83,$F$63:$R$71,4)*HLOOKUP($E103,$F$63:$R$71,4))</f>
        <v>0.5932203389830509</v>
      </c>
      <c r="I103" s="160">
        <f>(HLOOKUP(I$83,$F$63:$R$71,3)+HLOOKUP(I$83,$F$63:$R$71,5)+HLOOKUP(I$83,$F$63:$R$71,4)*HLOOKUP($E103,$F$63:$R$71,2))/(1-HLOOKUP(I$83,$F$63:$R$71,4)*HLOOKUP($E103,$F$63:$R$71,4))</f>
        <v>0.5932203389830508</v>
      </c>
      <c r="J103" s="160">
        <f>(HLOOKUP(J$83,$F$63:$R$71,3)+HLOOKUP(J$83,$F$63:$R$71,5)+HLOOKUP(J$83,$F$63:$R$71,4)*HLOOKUP($E103,$F$63:$R$71,2))/(1-HLOOKUP(J$83,$F$63:$R$71,4)*HLOOKUP($E103,$F$63:$R$71,4))</f>
        <v>0.5571955719557194</v>
      </c>
      <c r="K103" s="160">
        <f>(HLOOKUP(K$83,$F$63:$R$71,3)+HLOOKUP(K$83,$F$63:$R$71,5)+HLOOKUP(K$83,$F$63:$R$71,4)*HLOOKUP($E103,$F$63:$R$71,2))/(1-HLOOKUP(K$83,$F$63:$R$71,4)*HLOOKUP($E103,$F$63:$R$71,4))</f>
        <v>0.5406698564593302</v>
      </c>
      <c r="L103" s="160">
        <f>(HLOOKUP(L$83,$F$63:$R$71,3)+HLOOKUP(L$83,$F$63:$R$71,5)+HLOOKUP(L$83,$F$63:$R$71,4)*HLOOKUP($E103,$F$63:$R$71,2))/(1-HLOOKUP(L$83,$F$63:$R$71,4)*HLOOKUP($E103,$F$63:$R$71,4))</f>
        <v>0.4463390170511535</v>
      </c>
      <c r="M103" s="160">
        <f>(HLOOKUP(M$83,$F$63:$R$71,3)+HLOOKUP(M$83,$F$63:$R$71,5)+HLOOKUP(M$83,$F$63:$R$71,4)*HLOOKUP($E103,$F$63:$R$71,2))/(1-HLOOKUP(M$83,$F$63:$R$71,4)*HLOOKUP($E103,$F$63:$R$71,4))</f>
        <v>0.42473633748801537</v>
      </c>
      <c r="N103" s="160">
        <f>(HLOOKUP(N$83,$F$63:$R$71,3)+HLOOKUP(N$83,$F$63:$R$71,5)+HLOOKUP(N$83,$F$63:$R$71,4)*HLOOKUP($E103,$F$63:$R$71,2))/(1-HLOOKUP(N$83,$F$63:$R$71,4)*HLOOKUP($E103,$F$63:$R$71,4))</f>
        <v>0.386784140969163</v>
      </c>
      <c r="O103" s="160">
        <f>(HLOOKUP(O$83,$F$63:$R$71,3)+HLOOKUP(O$83,$F$63:$R$71,5)+HLOOKUP(O$83,$F$63:$R$71,4)*HLOOKUP($E103,$F$63:$R$71,2))/(1-HLOOKUP(O$83,$F$63:$R$71,4)*HLOOKUP($E103,$F$63:$R$71,4))</f>
        <v>0.386784140969163</v>
      </c>
      <c r="P103" s="160">
        <f>(HLOOKUP(P$83,$F$63:$R$71,3)+HLOOKUP(P$83,$F$63:$R$71,5)+HLOOKUP(P$83,$F$63:$R$71,4)*HLOOKUP($E103,$F$63:$R$71,2))/(1-HLOOKUP(P$83,$F$63:$R$71,4)*HLOOKUP($E103,$F$63:$R$71,4))</f>
        <v>0.3621262458471761</v>
      </c>
      <c r="Q103" s="160">
        <f>(HLOOKUP(Q$83,$F$63:$R$71,3)+HLOOKUP(Q$83,$F$63:$R$71,5)+HLOOKUP(Q$83,$F$63:$R$71,4)*HLOOKUP($E103,$F$63:$R$71,2))/(1-HLOOKUP(Q$83,$F$63:$R$71,4)*HLOOKUP($E103,$F$63:$R$71,4))</f>
        <v>0.3545232273838631</v>
      </c>
      <c r="R103" s="160">
        <f>(HLOOKUP(R$83,$F$63:$R$71,3)+HLOOKUP(R$83,$F$63:$R$71,5)+HLOOKUP(R$83,$F$63:$R$71,4)*HLOOKUP($E103,$F$63:$R$71,2))/(1-HLOOKUP(R$83,$F$63:$R$71,4)*HLOOKUP($E103,$F$63:$R$71,4))</f>
        <v>0.3333333333333333</v>
      </c>
    </row>
    <row r="104" spans="4:18" ht="13.5">
      <c r="D104" s="161"/>
      <c r="E104" s="7">
        <v>5</v>
      </c>
      <c r="F104" s="160">
        <f>(HLOOKUP(F$83,$F$63:$R$71,3)+HLOOKUP(F$83,$F$63:$R$71,5)+HLOOKUP(F$83,$F$63:$R$71,4)*HLOOKUP($E104,$F$63:$R$71,2))/(1-HLOOKUP(F$83,$F$63:$R$71,4)*HLOOKUP($E104,$F$63:$R$71,4))</f>
        <v>0.6363636363636365</v>
      </c>
      <c r="G104" s="160">
        <f>(HLOOKUP(G$83,$F$63:$R$71,3)+HLOOKUP(G$83,$F$63:$R$71,5)+HLOOKUP(G$83,$F$63:$R$71,4)*HLOOKUP($E104,$F$63:$R$71,2))/(1-HLOOKUP(G$83,$F$63:$R$71,4)*HLOOKUP($E104,$F$63:$R$71,4))</f>
        <v>0.6363636363636365</v>
      </c>
      <c r="H104" s="160">
        <f>(HLOOKUP(H$83,$F$63:$R$71,3)+HLOOKUP(H$83,$F$63:$R$71,5)+HLOOKUP(H$83,$F$63:$R$71,4)*HLOOKUP($E104,$F$63:$R$71,2))/(1-HLOOKUP(H$83,$F$63:$R$71,4)*HLOOKUP($E104,$F$63:$R$71,4))</f>
        <v>0.6162361623616236</v>
      </c>
      <c r="I104" s="160">
        <f>(HLOOKUP(I$83,$F$63:$R$71,3)+HLOOKUP(I$83,$F$63:$R$71,5)+HLOOKUP(I$83,$F$63:$R$71,4)*HLOOKUP($E104,$F$63:$R$71,2))/(1-HLOOKUP(I$83,$F$63:$R$71,4)*HLOOKUP($E104,$F$63:$R$71,4))</f>
        <v>0.6162361623616236</v>
      </c>
      <c r="J104" s="160">
        <f>(HLOOKUP(J$83,$F$63:$R$71,3)+HLOOKUP(J$83,$F$63:$R$71,5)+HLOOKUP(J$83,$F$63:$R$71,4)*HLOOKUP($E104,$F$63:$R$71,2))/(1-HLOOKUP(J$83,$F$63:$R$71,4)*HLOOKUP($E104,$F$63:$R$71,4))</f>
        <v>0.5789473684210527</v>
      </c>
      <c r="K104" s="160">
        <f>(HLOOKUP(K$83,$F$63:$R$71,3)+HLOOKUP(K$83,$F$63:$R$71,5)+HLOOKUP(K$83,$F$63:$R$71,4)*HLOOKUP($E104,$F$63:$R$71,2))/(1-HLOOKUP(K$83,$F$63:$R$71,4)*HLOOKUP($E104,$F$63:$R$71,4))</f>
        <v>0.5616438356164385</v>
      </c>
      <c r="L104" s="160">
        <f>(HLOOKUP(L$83,$F$63:$R$71,3)+HLOOKUP(L$83,$F$63:$R$71,5)+HLOOKUP(L$83,$F$63:$R$71,4)*HLOOKUP($E104,$F$63:$R$71,2))/(1-HLOOKUP(L$83,$F$63:$R$71,4)*HLOOKUP($E104,$F$63:$R$71,4))</f>
        <v>0.4604105571847508</v>
      </c>
      <c r="M104" s="160">
        <f>(HLOOKUP(M$83,$F$63:$R$71,3)+HLOOKUP(M$83,$F$63:$R$71,5)+HLOOKUP(M$83,$F$63:$R$71,4)*HLOOKUP($E104,$F$63:$R$71,2))/(1-HLOOKUP(M$83,$F$63:$R$71,4)*HLOOKUP($E104,$F$63:$R$71,4))</f>
        <v>0.4366197183098592</v>
      </c>
      <c r="N104" s="160">
        <f>(HLOOKUP(N$83,$F$63:$R$71,3)+HLOOKUP(N$83,$F$63:$R$71,5)+HLOOKUP(N$83,$F$63:$R$71,4)*HLOOKUP($E104,$F$63:$R$71,2))/(1-HLOOKUP(N$83,$F$63:$R$71,4)*HLOOKUP($E104,$F$63:$R$71,4))</f>
        <v>0.39425587467362927</v>
      </c>
      <c r="O104" s="160">
        <f>(HLOOKUP(O$83,$F$63:$R$71,3)+HLOOKUP(O$83,$F$63:$R$71,5)+HLOOKUP(O$83,$F$63:$R$71,4)*HLOOKUP($E104,$F$63:$R$71,2))/(1-HLOOKUP(O$83,$F$63:$R$71,4)*HLOOKUP($E104,$F$63:$R$71,4))</f>
        <v>0.39425587467362927</v>
      </c>
      <c r="P104" s="160">
        <f>(HLOOKUP(P$83,$F$63:$R$71,3)+HLOOKUP(P$83,$F$63:$R$71,5)+HLOOKUP(P$83,$F$63:$R$71,4)*HLOOKUP($E104,$F$63:$R$71,2))/(1-HLOOKUP(P$83,$F$63:$R$71,4)*HLOOKUP($E104,$F$63:$R$71,4))</f>
        <v>0.36633663366336633</v>
      </c>
      <c r="Q104" s="160">
        <f>(HLOOKUP(Q$83,$F$63:$R$71,3)+HLOOKUP(Q$83,$F$63:$R$71,5)+HLOOKUP(Q$83,$F$63:$R$71,4)*HLOOKUP($E104,$F$63:$R$71,2))/(1-HLOOKUP(Q$83,$F$63:$R$71,4)*HLOOKUP($E104,$F$63:$R$71,4))</f>
        <v>0.35766423357664234</v>
      </c>
      <c r="R104" s="160">
        <f>(HLOOKUP(R$83,$F$63:$R$71,3)+HLOOKUP(R$83,$F$63:$R$71,5)+HLOOKUP(R$83,$F$63:$R$71,4)*HLOOKUP($E104,$F$63:$R$71,2))/(1-HLOOKUP(R$83,$F$63:$R$71,4)*HLOOKUP($E104,$F$63:$R$71,4))</f>
        <v>0.3333333333333333</v>
      </c>
    </row>
    <row r="105" spans="4:18" ht="13.5">
      <c r="D105" s="161"/>
      <c r="E105" s="7">
        <v>6</v>
      </c>
      <c r="F105" s="160">
        <f>(HLOOKUP(F$83,$F$63:$R$71,3)+HLOOKUP(F$83,$F$63:$R$71,5)+HLOOKUP(F$83,$F$63:$R$71,4)*HLOOKUP($E105,$F$63:$R$71,2))/(1-HLOOKUP(F$83,$F$63:$R$71,4)*HLOOKUP($E105,$F$63:$R$71,4))</f>
        <v>0.6470588235294118</v>
      </c>
      <c r="G105" s="160">
        <f>(HLOOKUP(G$83,$F$63:$R$71,3)+HLOOKUP(G$83,$F$63:$R$71,5)+HLOOKUP(G$83,$F$63:$R$71,4)*HLOOKUP($E105,$F$63:$R$71,2))/(1-HLOOKUP(G$83,$F$63:$R$71,4)*HLOOKUP($E105,$F$63:$R$71,4))</f>
        <v>0.6470588235294118</v>
      </c>
      <c r="H105" s="160">
        <f>(HLOOKUP(H$83,$F$63:$R$71,3)+HLOOKUP(H$83,$F$63:$R$71,5)+HLOOKUP(H$83,$F$63:$R$71,4)*HLOOKUP($E105,$F$63:$R$71,2))/(1-HLOOKUP(H$83,$F$63:$R$71,4)*HLOOKUP($E105,$F$63:$R$71,4))</f>
        <v>0.6267942583732058</v>
      </c>
      <c r="I105" s="160">
        <f>(HLOOKUP(I$83,$F$63:$R$71,3)+HLOOKUP(I$83,$F$63:$R$71,5)+HLOOKUP(I$83,$F$63:$R$71,4)*HLOOKUP($E105,$F$63:$R$71,2))/(1-HLOOKUP(I$83,$F$63:$R$71,4)*HLOOKUP($E105,$F$63:$R$71,4))</f>
        <v>0.6267942583732057</v>
      </c>
      <c r="J105" s="160">
        <f>(HLOOKUP(J$83,$F$63:$R$71,3)+HLOOKUP(J$83,$F$63:$R$71,5)+HLOOKUP(J$83,$F$63:$R$71,4)*HLOOKUP($E105,$F$63:$R$71,2))/(1-HLOOKUP(J$83,$F$63:$R$71,4)*HLOOKUP($E105,$F$63:$R$71,4))</f>
        <v>0.5890410958904111</v>
      </c>
      <c r="K105" s="160">
        <f>(HLOOKUP(K$83,$F$63:$R$71,3)+HLOOKUP(K$83,$F$63:$R$71,5)+HLOOKUP(K$83,$F$63:$R$71,4)*HLOOKUP($E105,$F$63:$R$71,2))/(1-HLOOKUP(K$83,$F$63:$R$71,4)*HLOOKUP($E105,$F$63:$R$71,4))</f>
        <v>0.5714285714285715</v>
      </c>
      <c r="L105" s="160">
        <f>(HLOOKUP(L$83,$F$63:$R$71,3)+HLOOKUP(L$83,$F$63:$R$71,5)+HLOOKUP(L$83,$F$63:$R$71,4)*HLOOKUP($E105,$F$63:$R$71,2))/(1-HLOOKUP(L$83,$F$63:$R$71,4)*HLOOKUP($E105,$F$63:$R$71,4))</f>
        <v>0.46718146718146725</v>
      </c>
      <c r="M105" s="160">
        <f>(HLOOKUP(M$83,$F$63:$R$71,3)+HLOOKUP(M$83,$F$63:$R$71,5)+HLOOKUP(M$83,$F$63:$R$71,4)*HLOOKUP($E105,$F$63:$R$71,2))/(1-HLOOKUP(M$83,$F$63:$R$71,4)*HLOOKUP($E105,$F$63:$R$71,4))</f>
        <v>0.4423791821561339</v>
      </c>
      <c r="N105" s="160">
        <f>(HLOOKUP(N$83,$F$63:$R$71,3)+HLOOKUP(N$83,$F$63:$R$71,5)+HLOOKUP(N$83,$F$63:$R$71,4)*HLOOKUP($E105,$F$63:$R$71,2))/(1-HLOOKUP(N$83,$F$63:$R$71,4)*HLOOKUP($E105,$F$63:$R$71,4))</f>
        <v>0.39792387543252594</v>
      </c>
      <c r="O105" s="160">
        <f>(HLOOKUP(O$83,$F$63:$R$71,3)+HLOOKUP(O$83,$F$63:$R$71,5)+HLOOKUP(O$83,$F$63:$R$71,4)*HLOOKUP($E105,$F$63:$R$71,2))/(1-HLOOKUP(O$83,$F$63:$R$71,4)*HLOOKUP($E105,$F$63:$R$71,4))</f>
        <v>0.39792387543252594</v>
      </c>
      <c r="P105" s="160">
        <f>(HLOOKUP(P$83,$F$63:$R$71,3)+HLOOKUP(P$83,$F$63:$R$71,5)+HLOOKUP(P$83,$F$63:$R$71,4)*HLOOKUP($E105,$F$63:$R$71,2))/(1-HLOOKUP(P$83,$F$63:$R$71,4)*HLOOKUP($E105,$F$63:$R$71,4))</f>
        <v>0.368421052631579</v>
      </c>
      <c r="Q105" s="160">
        <f>(HLOOKUP(Q$83,$F$63:$R$71,3)+HLOOKUP(Q$83,$F$63:$R$71,5)+HLOOKUP(Q$83,$F$63:$R$71,4)*HLOOKUP($E105,$F$63:$R$71,2))/(1-HLOOKUP(Q$83,$F$63:$R$71,4)*HLOOKUP($E105,$F$63:$R$71,4))</f>
        <v>0.3592233009708738</v>
      </c>
      <c r="R105" s="160">
        <f>(HLOOKUP(R$83,$F$63:$R$71,3)+HLOOKUP(R$83,$F$63:$R$71,5)+HLOOKUP(R$83,$F$63:$R$71,4)*HLOOKUP($E105,$F$63:$R$71,2))/(1-HLOOKUP(R$83,$F$63:$R$71,4)*HLOOKUP($E105,$F$63:$R$71,4))</f>
        <v>0.3333333333333333</v>
      </c>
    </row>
    <row r="106" spans="4:18" ht="13.5">
      <c r="D106" s="161"/>
      <c r="E106" s="7">
        <v>7</v>
      </c>
      <c r="F106" s="160">
        <f>(HLOOKUP(F$83,$F$63:$R$71,3)+HLOOKUP(F$83,$F$63:$R$71,5)+HLOOKUP(F$83,$F$63:$R$71,4)*HLOOKUP($E106,$F$63:$R$71,2))/(1-HLOOKUP(F$83,$F$63:$R$71,4)*HLOOKUP($E106,$F$63:$R$71,4))</f>
        <v>0.7073170731707318</v>
      </c>
      <c r="G106" s="160">
        <f>(HLOOKUP(G$83,$F$63:$R$71,3)+HLOOKUP(G$83,$F$63:$R$71,5)+HLOOKUP(G$83,$F$63:$R$71,4)*HLOOKUP($E106,$F$63:$R$71,2))/(1-HLOOKUP(G$83,$F$63:$R$71,4)*HLOOKUP($E106,$F$63:$R$71,4))</f>
        <v>0.7073170731707318</v>
      </c>
      <c r="H106" s="160">
        <f>(HLOOKUP(H$83,$F$63:$R$71,3)+HLOOKUP(H$83,$F$63:$R$71,5)+HLOOKUP(H$83,$F$63:$R$71,4)*HLOOKUP($E106,$F$63:$R$71,2))/(1-HLOOKUP(H$83,$F$63:$R$71,4)*HLOOKUP($E106,$F$63:$R$71,4))</f>
        <v>0.687061183550652</v>
      </c>
      <c r="I106" s="160">
        <f>(HLOOKUP(I$83,$F$63:$R$71,3)+HLOOKUP(I$83,$F$63:$R$71,5)+HLOOKUP(I$83,$F$63:$R$71,4)*HLOOKUP($E106,$F$63:$R$71,2))/(1-HLOOKUP(I$83,$F$63:$R$71,4)*HLOOKUP($E106,$F$63:$R$71,4))</f>
        <v>0.6870611835506519</v>
      </c>
      <c r="J106" s="160">
        <f>(HLOOKUP(J$83,$F$63:$R$71,3)+HLOOKUP(J$83,$F$63:$R$71,5)+HLOOKUP(J$83,$F$63:$R$71,4)*HLOOKUP($E106,$F$63:$R$71,2))/(1-HLOOKUP(J$83,$F$63:$R$71,4)*HLOOKUP($E106,$F$63:$R$71,4))</f>
        <v>0.6480938416422287</v>
      </c>
      <c r="K106" s="160">
        <f>(HLOOKUP(K$83,$F$63:$R$71,3)+HLOOKUP(K$83,$F$63:$R$71,5)+HLOOKUP(K$83,$F$63:$R$71,4)*HLOOKUP($E106,$F$63:$R$71,2))/(1-HLOOKUP(K$83,$F$63:$R$71,4)*HLOOKUP($E106,$F$63:$R$71,4))</f>
        <v>0.6293436293436294</v>
      </c>
      <c r="L106" s="160">
        <f>(HLOOKUP(L$83,$F$63:$R$71,3)+HLOOKUP(L$83,$F$63:$R$71,5)+HLOOKUP(L$83,$F$63:$R$71,4)*HLOOKUP($E106,$F$63:$R$71,2))/(1-HLOOKUP(L$83,$F$63:$R$71,4)*HLOOKUP($E106,$F$63:$R$71,4))</f>
        <v>0.5102040816326531</v>
      </c>
      <c r="M106" s="160">
        <f>(HLOOKUP(M$83,$F$63:$R$71,3)+HLOOKUP(M$83,$F$63:$R$71,5)+HLOOKUP(M$83,$F$63:$R$71,4)*HLOOKUP($E106,$F$63:$R$71,2))/(1-HLOOKUP(M$83,$F$63:$R$71,4)*HLOOKUP($E106,$F$63:$R$71,4))</f>
        <v>0.4796183868169992</v>
      </c>
      <c r="N106" s="160">
        <f>(HLOOKUP(N$83,$F$63:$R$71,3)+HLOOKUP(N$83,$F$63:$R$71,5)+HLOOKUP(N$83,$F$63:$R$71,4)*HLOOKUP($E106,$F$63:$R$71,2))/(1-HLOOKUP(N$83,$F$63:$R$71,4)*HLOOKUP($E106,$F$63:$R$71,4))</f>
        <v>0.4224066390041494</v>
      </c>
      <c r="O106" s="160">
        <f>(HLOOKUP(O$83,$F$63:$R$71,3)+HLOOKUP(O$83,$F$63:$R$71,5)+HLOOKUP(O$83,$F$63:$R$71,4)*HLOOKUP($E106,$F$63:$R$71,2))/(1-HLOOKUP(O$83,$F$63:$R$71,4)*HLOOKUP($E106,$F$63:$R$71,4))</f>
        <v>0.4224066390041494</v>
      </c>
      <c r="P106" s="160">
        <f>(HLOOKUP(P$83,$F$63:$R$71,3)+HLOOKUP(P$83,$F$63:$R$71,5)+HLOOKUP(P$83,$F$63:$R$71,4)*HLOOKUP($E106,$F$63:$R$71,2))/(1-HLOOKUP(P$83,$F$63:$R$71,4)*HLOOKUP($E106,$F$63:$R$71,4))</f>
        <v>0.38263665594855306</v>
      </c>
      <c r="Q106" s="160">
        <f>(HLOOKUP(Q$83,$F$63:$R$71,3)+HLOOKUP(Q$83,$F$63:$R$71,5)+HLOOKUP(Q$83,$F$63:$R$71,4)*HLOOKUP($E106,$F$63:$R$71,2))/(1-HLOOKUP(Q$83,$F$63:$R$71,4)*HLOOKUP($E106,$F$63:$R$71,4))</f>
        <v>0.36992840095465396</v>
      </c>
      <c r="R106" s="160">
        <f>(HLOOKUP(R$83,$F$63:$R$71,3)+HLOOKUP(R$83,$F$63:$R$71,5)+HLOOKUP(R$83,$F$63:$R$71,4)*HLOOKUP($E106,$F$63:$R$71,2))/(1-HLOOKUP(R$83,$F$63:$R$71,4)*HLOOKUP($E106,$F$63:$R$71,4))</f>
        <v>0.3333333333333333</v>
      </c>
    </row>
    <row r="107" spans="4:18" ht="13.5">
      <c r="D107" s="161"/>
      <c r="E107" s="7">
        <v>8</v>
      </c>
      <c r="F107" s="160">
        <f>(HLOOKUP(F$83,$F$63:$R$71,3)+HLOOKUP(F$83,$F$63:$R$71,5)+HLOOKUP(F$83,$F$63:$R$71,4)*HLOOKUP($E107,$F$63:$R$71,2))/(1-HLOOKUP(F$83,$F$63:$R$71,4)*HLOOKUP($E107,$F$63:$R$71,4))</f>
        <v>0.7209302325581396</v>
      </c>
      <c r="G107" s="160">
        <f>(HLOOKUP(G$83,$F$63:$R$71,3)+HLOOKUP(G$83,$F$63:$R$71,5)+HLOOKUP(G$83,$F$63:$R$71,4)*HLOOKUP($E107,$F$63:$R$71,2))/(1-HLOOKUP(G$83,$F$63:$R$71,4)*HLOOKUP($E107,$F$63:$R$71,4))</f>
        <v>0.7209302325581396</v>
      </c>
      <c r="H107" s="160">
        <f>(HLOOKUP(H$83,$F$63:$R$71,3)+HLOOKUP(H$83,$F$63:$R$71,5)+HLOOKUP(H$83,$F$63:$R$71,4)*HLOOKUP($E107,$F$63:$R$71,2))/(1-HLOOKUP(H$83,$F$63:$R$71,4)*HLOOKUP($E107,$F$63:$R$71,4))</f>
        <v>0.700862895493768</v>
      </c>
      <c r="I107" s="160">
        <f>(HLOOKUP(I$83,$F$63:$R$71,3)+HLOOKUP(I$83,$F$63:$R$71,5)+HLOOKUP(I$83,$F$63:$R$71,4)*HLOOKUP($E107,$F$63:$R$71,2))/(1-HLOOKUP(I$83,$F$63:$R$71,4)*HLOOKUP($E107,$F$63:$R$71,4))</f>
        <v>0.7008628954937679</v>
      </c>
      <c r="J107" s="160">
        <f>(HLOOKUP(J$83,$F$63:$R$71,3)+HLOOKUP(J$83,$F$63:$R$71,5)+HLOOKUP(J$83,$F$63:$R$71,4)*HLOOKUP($E107,$F$63:$R$71,2))/(1-HLOOKUP(J$83,$F$63:$R$71,4)*HLOOKUP($E107,$F$63:$R$71,4))</f>
        <v>0.6619718309859155</v>
      </c>
      <c r="K107" s="160">
        <f>(HLOOKUP(K$83,$F$63:$R$71,3)+HLOOKUP(K$83,$F$63:$R$71,5)+HLOOKUP(K$83,$F$63:$R$71,4)*HLOOKUP($E107,$F$63:$R$71,2))/(1-HLOOKUP(K$83,$F$63:$R$71,4)*HLOOKUP($E107,$F$63:$R$71,4))</f>
        <v>0.6431226765799257</v>
      </c>
      <c r="L107" s="160">
        <f>(HLOOKUP(L$83,$F$63:$R$71,3)+HLOOKUP(L$83,$F$63:$R$71,5)+HLOOKUP(L$83,$F$63:$R$71,4)*HLOOKUP($E107,$F$63:$R$71,2))/(1-HLOOKUP(L$83,$F$63:$R$71,4)*HLOOKUP($E107,$F$63:$R$71,4))</f>
        <v>0.5212489158716392</v>
      </c>
      <c r="M107" s="160">
        <f>(HLOOKUP(M$83,$F$63:$R$71,3)+HLOOKUP(M$83,$F$63:$R$71,5)+HLOOKUP(M$83,$F$63:$R$71,4)*HLOOKUP($E107,$F$63:$R$71,2))/(1-HLOOKUP(M$83,$F$63:$R$71,4)*HLOOKUP($E107,$F$63:$R$71,4))</f>
        <v>0.4893617021276596</v>
      </c>
      <c r="N107" s="160">
        <f>(HLOOKUP(N$83,$F$63:$R$71,3)+HLOOKUP(N$83,$F$63:$R$71,5)+HLOOKUP(N$83,$F$63:$R$71,4)*HLOOKUP($E107,$F$63:$R$71,2))/(1-HLOOKUP(N$83,$F$63:$R$71,4)*HLOOKUP($E107,$F$63:$R$71,4))</f>
        <v>0.4290401968826907</v>
      </c>
      <c r="O107" s="160">
        <f>(HLOOKUP(O$83,$F$63:$R$71,3)+HLOOKUP(O$83,$F$63:$R$71,5)+HLOOKUP(O$83,$F$63:$R$71,4)*HLOOKUP($E107,$F$63:$R$71,2))/(1-HLOOKUP(O$83,$F$63:$R$71,4)*HLOOKUP($E107,$F$63:$R$71,4))</f>
        <v>0.4290401968826907</v>
      </c>
      <c r="P107" s="160">
        <f>(HLOOKUP(P$83,$F$63:$R$71,3)+HLOOKUP(P$83,$F$63:$R$71,5)+HLOOKUP(P$83,$F$63:$R$71,4)*HLOOKUP($E107,$F$63:$R$71,2))/(1-HLOOKUP(P$83,$F$63:$R$71,4)*HLOOKUP($E107,$F$63:$R$71,4))</f>
        <v>0.3865814696485624</v>
      </c>
      <c r="Q107" s="160">
        <f>(HLOOKUP(Q$83,$F$63:$R$71,3)+HLOOKUP(Q$83,$F$63:$R$71,5)+HLOOKUP(Q$83,$F$63:$R$71,4)*HLOOKUP($E107,$F$63:$R$71,2))/(1-HLOOKUP(Q$83,$F$63:$R$71,4)*HLOOKUP($E107,$F$63:$R$71,4))</f>
        <v>0.3729216152019003</v>
      </c>
      <c r="R107" s="160">
        <f>(HLOOKUP(R$83,$F$63:$R$71,3)+HLOOKUP(R$83,$F$63:$R$71,5)+HLOOKUP(R$83,$F$63:$R$71,4)*HLOOKUP($E107,$F$63:$R$71,2))/(1-HLOOKUP(R$83,$F$63:$R$71,4)*HLOOKUP($E107,$F$63:$R$71,4))</f>
        <v>0.3333333333333333</v>
      </c>
    </row>
    <row r="108" spans="4:18" ht="13.5">
      <c r="D108" s="161"/>
      <c r="E108" s="7">
        <v>9</v>
      </c>
      <c r="F108" s="160">
        <f>(HLOOKUP(F$83,$F$63:$R$71,3)+HLOOKUP(F$83,$F$63:$R$71,5)+HLOOKUP(F$83,$F$63:$R$71,4)*HLOOKUP($E108,$F$63:$R$71,2))/(1-HLOOKUP(F$83,$F$63:$R$71,4)*HLOOKUP($E108,$F$63:$R$71,4))</f>
        <v>0.7446808510638298</v>
      </c>
      <c r="G108" s="160">
        <f>(HLOOKUP(G$83,$F$63:$R$71,3)+HLOOKUP(G$83,$F$63:$R$71,5)+HLOOKUP(G$83,$F$63:$R$71,4)*HLOOKUP($E108,$F$63:$R$71,2))/(1-HLOOKUP(G$83,$F$63:$R$71,4)*HLOOKUP($E108,$F$63:$R$71,4))</f>
        <v>0.7446808510638298</v>
      </c>
      <c r="H108" s="160">
        <f>(HLOOKUP(H$83,$F$63:$R$71,3)+HLOOKUP(H$83,$F$63:$R$71,5)+HLOOKUP(H$83,$F$63:$R$71,4)*HLOOKUP($E108,$F$63:$R$71,2))/(1-HLOOKUP(H$83,$F$63:$R$71,4)*HLOOKUP($E108,$F$63:$R$71,4))</f>
        <v>0.7251101321585903</v>
      </c>
      <c r="I108" s="160">
        <f>(HLOOKUP(I$83,$F$63:$R$71,3)+HLOOKUP(I$83,$F$63:$R$71,5)+HLOOKUP(I$83,$F$63:$R$71,4)*HLOOKUP($E108,$F$63:$R$71,2))/(1-HLOOKUP(I$83,$F$63:$R$71,4)*HLOOKUP($E108,$F$63:$R$71,4))</f>
        <v>0.7251101321585903</v>
      </c>
      <c r="J108" s="160">
        <f>(HLOOKUP(J$83,$F$63:$R$71,3)+HLOOKUP(J$83,$F$63:$R$71,5)+HLOOKUP(J$83,$F$63:$R$71,4)*HLOOKUP($E108,$F$63:$R$71,2))/(1-HLOOKUP(J$83,$F$63:$R$71,4)*HLOOKUP($E108,$F$63:$R$71,4))</f>
        <v>0.6866840731070496</v>
      </c>
      <c r="K108" s="160">
        <f>(HLOOKUP(K$83,$F$63:$R$71,3)+HLOOKUP(K$83,$F$63:$R$71,5)+HLOOKUP(K$83,$F$63:$R$71,4)*HLOOKUP($E108,$F$63:$R$71,2))/(1-HLOOKUP(K$83,$F$63:$R$71,4)*HLOOKUP($E108,$F$63:$R$71,4))</f>
        <v>0.6678200692041523</v>
      </c>
      <c r="L108" s="160">
        <f>(HLOOKUP(L$83,$F$63:$R$71,3)+HLOOKUP(L$83,$F$63:$R$71,5)+HLOOKUP(L$83,$F$63:$R$71,4)*HLOOKUP($E108,$F$63:$R$71,2))/(1-HLOOKUP(L$83,$F$63:$R$71,4)*HLOOKUP($E108,$F$63:$R$71,4))</f>
        <v>0.541908713692946</v>
      </c>
      <c r="M108" s="160">
        <f>(HLOOKUP(M$83,$F$63:$R$71,3)+HLOOKUP(M$83,$F$63:$R$71,5)+HLOOKUP(M$83,$F$63:$R$71,4)*HLOOKUP($E108,$F$63:$R$71,2))/(1-HLOOKUP(M$83,$F$63:$R$71,4)*HLOOKUP($E108,$F$63:$R$71,4))</f>
        <v>0.5077932731747334</v>
      </c>
      <c r="N108" s="160">
        <f>(HLOOKUP(N$83,$F$63:$R$71,3)+HLOOKUP(N$83,$F$63:$R$71,5)+HLOOKUP(N$83,$F$63:$R$71,4)*HLOOKUP($E108,$F$63:$R$71,2))/(1-HLOOKUP(N$83,$F$63:$R$71,4)*HLOOKUP($E108,$F$63:$R$71,4))</f>
        <v>0.4418604651162791</v>
      </c>
      <c r="O108" s="160">
        <f>(HLOOKUP(O$83,$F$63:$R$71,3)+HLOOKUP(O$83,$F$63:$R$71,5)+HLOOKUP(O$83,$F$63:$R$71,4)*HLOOKUP($E108,$F$63:$R$71,2))/(1-HLOOKUP(O$83,$F$63:$R$71,4)*HLOOKUP($E108,$F$63:$R$71,4))</f>
        <v>0.4418604651162791</v>
      </c>
      <c r="P108" s="160">
        <f>(HLOOKUP(P$83,$F$63:$R$71,3)+HLOOKUP(P$83,$F$63:$R$71,5)+HLOOKUP(P$83,$F$63:$R$71,4)*HLOOKUP($E108,$F$63:$R$71,2))/(1-HLOOKUP(P$83,$F$63:$R$71,4)*HLOOKUP($E108,$F$63:$R$71,4))</f>
        <v>0.39432176656151424</v>
      </c>
      <c r="Q108" s="160">
        <f>(HLOOKUP(Q$83,$F$63:$R$71,3)+HLOOKUP(Q$83,$F$63:$R$71,5)+HLOOKUP(Q$83,$F$63:$R$71,4)*HLOOKUP($E108,$F$63:$R$71,2))/(1-HLOOKUP(Q$83,$F$63:$R$71,4)*HLOOKUP($E108,$F$63:$R$71,4))</f>
        <v>0.3788235294117648</v>
      </c>
      <c r="R108" s="160">
        <f>(HLOOKUP(R$83,$F$63:$R$71,3)+HLOOKUP(R$83,$F$63:$R$71,5)+HLOOKUP(R$83,$F$63:$R$71,4)*HLOOKUP($E108,$F$63:$R$71,2))/(1-HLOOKUP(R$83,$F$63:$R$71,4)*HLOOKUP($E108,$F$63:$R$71,4))</f>
        <v>0.3333333333333333</v>
      </c>
    </row>
    <row r="109" spans="4:18" ht="13.5">
      <c r="D109" s="161"/>
      <c r="E109" s="7" t="s">
        <v>2</v>
      </c>
      <c r="F109" s="160">
        <f>(HLOOKUP(F$83,$F$63:$R$71,3)+HLOOKUP(F$83,$F$63:$R$71,5)+HLOOKUP(F$83,$F$63:$R$71,4)*HLOOKUP($E109,$F$63:$R$71,2))/(1-HLOOKUP(F$83,$F$63:$R$71,4)*HLOOKUP($E109,$F$63:$R$71,4))</f>
        <v>0.7446808510638298</v>
      </c>
      <c r="G109" s="160">
        <f>(HLOOKUP(G$83,$F$63:$R$71,3)+HLOOKUP(G$83,$F$63:$R$71,5)+HLOOKUP(G$83,$F$63:$R$71,4)*HLOOKUP($E109,$F$63:$R$71,2))/(1-HLOOKUP(G$83,$F$63:$R$71,4)*HLOOKUP($E109,$F$63:$R$71,4))</f>
        <v>0.7446808510638298</v>
      </c>
      <c r="H109" s="160">
        <f>(HLOOKUP(H$83,$F$63:$R$71,3)+HLOOKUP(H$83,$F$63:$R$71,5)+HLOOKUP(H$83,$F$63:$R$71,4)*HLOOKUP($E109,$F$63:$R$71,2))/(1-HLOOKUP(H$83,$F$63:$R$71,4)*HLOOKUP($E109,$F$63:$R$71,4))</f>
        <v>0.7251101321585903</v>
      </c>
      <c r="I109" s="160">
        <f>(HLOOKUP(I$83,$F$63:$R$71,3)+HLOOKUP(I$83,$F$63:$R$71,5)+HLOOKUP(I$83,$F$63:$R$71,4)*HLOOKUP($E109,$F$63:$R$71,2))/(1-HLOOKUP(I$83,$F$63:$R$71,4)*HLOOKUP($E109,$F$63:$R$71,4))</f>
        <v>0.7251101321585903</v>
      </c>
      <c r="J109" s="160">
        <f>(HLOOKUP(J$83,$F$63:$R$71,3)+HLOOKUP(J$83,$F$63:$R$71,5)+HLOOKUP(J$83,$F$63:$R$71,4)*HLOOKUP($E109,$F$63:$R$71,2))/(1-HLOOKUP(J$83,$F$63:$R$71,4)*HLOOKUP($E109,$F$63:$R$71,4))</f>
        <v>0.6866840731070496</v>
      </c>
      <c r="K109" s="160">
        <f>(HLOOKUP(K$83,$F$63:$R$71,3)+HLOOKUP(K$83,$F$63:$R$71,5)+HLOOKUP(K$83,$F$63:$R$71,4)*HLOOKUP($E109,$F$63:$R$71,2))/(1-HLOOKUP(K$83,$F$63:$R$71,4)*HLOOKUP($E109,$F$63:$R$71,4))</f>
        <v>0.6678200692041523</v>
      </c>
      <c r="L109" s="160">
        <f>(HLOOKUP(L$83,$F$63:$R$71,3)+HLOOKUP(L$83,$F$63:$R$71,5)+HLOOKUP(L$83,$F$63:$R$71,4)*HLOOKUP($E109,$F$63:$R$71,2))/(1-HLOOKUP(L$83,$F$63:$R$71,4)*HLOOKUP($E109,$F$63:$R$71,4))</f>
        <v>0.541908713692946</v>
      </c>
      <c r="M109" s="160">
        <f>(HLOOKUP(M$83,$F$63:$R$71,3)+HLOOKUP(M$83,$F$63:$R$71,5)+HLOOKUP(M$83,$F$63:$R$71,4)*HLOOKUP($E109,$F$63:$R$71,2))/(1-HLOOKUP(M$83,$F$63:$R$71,4)*HLOOKUP($E109,$F$63:$R$71,4))</f>
        <v>0.5077932731747334</v>
      </c>
      <c r="N109" s="160">
        <f>(HLOOKUP(N$83,$F$63:$R$71,3)+HLOOKUP(N$83,$F$63:$R$71,5)+HLOOKUP(N$83,$F$63:$R$71,4)*HLOOKUP($E109,$F$63:$R$71,2))/(1-HLOOKUP(N$83,$F$63:$R$71,4)*HLOOKUP($E109,$F$63:$R$71,4))</f>
        <v>0.4418604651162791</v>
      </c>
      <c r="O109" s="160">
        <f>(HLOOKUP(O$83,$F$63:$R$71,3)+HLOOKUP(O$83,$F$63:$R$71,5)+HLOOKUP(O$83,$F$63:$R$71,4)*HLOOKUP($E109,$F$63:$R$71,2))/(1-HLOOKUP(O$83,$F$63:$R$71,4)*HLOOKUP($E109,$F$63:$R$71,4))</f>
        <v>0.4418604651162791</v>
      </c>
      <c r="P109" s="160">
        <f>(HLOOKUP(P$83,$F$63:$R$71,3)+HLOOKUP(P$83,$F$63:$R$71,5)+HLOOKUP(P$83,$F$63:$R$71,4)*HLOOKUP($E109,$F$63:$R$71,2))/(1-HLOOKUP(P$83,$F$63:$R$71,4)*HLOOKUP($E109,$F$63:$R$71,4))</f>
        <v>0.39432176656151424</v>
      </c>
      <c r="Q109" s="160">
        <f>(HLOOKUP(Q$83,$F$63:$R$71,3)+HLOOKUP(Q$83,$F$63:$R$71,5)+HLOOKUP(Q$83,$F$63:$R$71,4)*HLOOKUP($E109,$F$63:$R$71,2))/(1-HLOOKUP(Q$83,$F$63:$R$71,4)*HLOOKUP($E109,$F$63:$R$71,4))</f>
        <v>0.3788235294117648</v>
      </c>
      <c r="R109" s="160">
        <f>(HLOOKUP(R$83,$F$63:$R$71,3)+HLOOKUP(R$83,$F$63:$R$71,5)+HLOOKUP(R$83,$F$63:$R$71,4)*HLOOKUP($E109,$F$63:$R$71,2))/(1-HLOOKUP(R$83,$F$63:$R$71,4)*HLOOKUP($E109,$F$63:$R$71,4))</f>
        <v>0.3333333333333333</v>
      </c>
    </row>
    <row r="110" spans="4:18" ht="13.5">
      <c r="D110" s="161"/>
      <c r="E110" s="7" t="s">
        <v>3</v>
      </c>
      <c r="F110" s="160">
        <f>(HLOOKUP(F$83,$F$63:$R$71,3)+HLOOKUP(F$83,$F$63:$R$71,5)+HLOOKUP(F$83,$F$63:$R$71,4)*HLOOKUP($E110,$F$63:$R$71,2))/(1-HLOOKUP(F$83,$F$63:$R$71,4)*HLOOKUP($E110,$F$63:$R$71,4))</f>
        <v>0.76</v>
      </c>
      <c r="G110" s="160">
        <f>(HLOOKUP(G$83,$F$63:$R$71,3)+HLOOKUP(G$83,$F$63:$R$71,5)+HLOOKUP(G$83,$F$63:$R$71,4)*HLOOKUP($E110,$F$63:$R$71,2))/(1-HLOOKUP(G$83,$F$63:$R$71,4)*HLOOKUP($E110,$F$63:$R$71,4))</f>
        <v>0.76</v>
      </c>
      <c r="H110" s="160">
        <f>(HLOOKUP(H$83,$F$63:$R$71,3)+HLOOKUP(H$83,$F$63:$R$71,5)+HLOOKUP(H$83,$F$63:$R$71,4)*HLOOKUP($E110,$F$63:$R$71,2))/(1-HLOOKUP(H$83,$F$63:$R$71,4)*HLOOKUP($E110,$F$63:$R$71,4))</f>
        <v>0.7408637873754153</v>
      </c>
      <c r="I110" s="160">
        <f>(HLOOKUP(I$83,$F$63:$R$71,3)+HLOOKUP(I$83,$F$63:$R$71,5)+HLOOKUP(I$83,$F$63:$R$71,4)*HLOOKUP($E110,$F$63:$R$71,2))/(1-HLOOKUP(I$83,$F$63:$R$71,4)*HLOOKUP($E110,$F$63:$R$71,4))</f>
        <v>0.7408637873754153</v>
      </c>
      <c r="J110" s="160">
        <f>(HLOOKUP(J$83,$F$63:$R$71,3)+HLOOKUP(J$83,$F$63:$R$71,5)+HLOOKUP(J$83,$F$63:$R$71,4)*HLOOKUP($E110,$F$63:$R$71,2))/(1-HLOOKUP(J$83,$F$63:$R$71,4)*HLOOKUP($E110,$F$63:$R$71,4))</f>
        <v>0.7029702970297029</v>
      </c>
      <c r="K110" s="160">
        <f>(HLOOKUP(K$83,$F$63:$R$71,3)+HLOOKUP(K$83,$F$63:$R$71,5)+HLOOKUP(K$83,$F$63:$R$71,4)*HLOOKUP($E110,$F$63:$R$71,2))/(1-HLOOKUP(K$83,$F$63:$R$71,4)*HLOOKUP($E110,$F$63:$R$71,4))</f>
        <v>0.6842105263157896</v>
      </c>
      <c r="L110" s="160">
        <f>(HLOOKUP(L$83,$F$63:$R$71,3)+HLOOKUP(L$83,$F$63:$R$71,5)+HLOOKUP(L$83,$F$63:$R$71,4)*HLOOKUP($E110,$F$63:$R$71,2))/(1-HLOOKUP(L$83,$F$63:$R$71,4)*HLOOKUP($E110,$F$63:$R$71,4))</f>
        <v>0.5562700964630225</v>
      </c>
      <c r="M110" s="160">
        <f>(HLOOKUP(M$83,$F$63:$R$71,3)+HLOOKUP(M$83,$F$63:$R$71,5)+HLOOKUP(M$83,$F$63:$R$71,4)*HLOOKUP($E110,$F$63:$R$71,2))/(1-HLOOKUP(M$83,$F$63:$R$71,4)*HLOOKUP($E110,$F$63:$R$71,4))</f>
        <v>0.5207667731629393</v>
      </c>
      <c r="N110" s="160">
        <f>(HLOOKUP(N$83,$F$63:$R$71,3)+HLOOKUP(N$83,$F$63:$R$71,5)+HLOOKUP(N$83,$F$63:$R$71,4)*HLOOKUP($E110,$F$63:$R$71,2))/(1-HLOOKUP(N$83,$F$63:$R$71,4)*HLOOKUP($E110,$F$63:$R$71,4))</f>
        <v>0.4511041009463722</v>
      </c>
      <c r="O110" s="160">
        <f>(HLOOKUP(O$83,$F$63:$R$71,3)+HLOOKUP(O$83,$F$63:$R$71,5)+HLOOKUP(O$83,$F$63:$R$71,4)*HLOOKUP($E110,$F$63:$R$71,2))/(1-HLOOKUP(O$83,$F$63:$R$71,4)*HLOOKUP($E110,$F$63:$R$71,4))</f>
        <v>0.4511041009463722</v>
      </c>
      <c r="P110" s="160">
        <f>(HLOOKUP(P$83,$F$63:$R$71,3)+HLOOKUP(P$83,$F$63:$R$71,5)+HLOOKUP(P$83,$F$63:$R$71,4)*HLOOKUP($E110,$F$63:$R$71,2))/(1-HLOOKUP(P$83,$F$63:$R$71,4)*HLOOKUP($E110,$F$63:$R$71,4))</f>
        <v>0.4000000000000001</v>
      </c>
      <c r="Q110" s="160">
        <f>(HLOOKUP(Q$83,$F$63:$R$71,3)+HLOOKUP(Q$83,$F$63:$R$71,5)+HLOOKUP(Q$83,$F$63:$R$71,4)*HLOOKUP($E110,$F$63:$R$71,2))/(1-HLOOKUP(Q$83,$F$63:$R$71,4)*HLOOKUP($E110,$F$63:$R$71,4))</f>
        <v>0.383177570093458</v>
      </c>
      <c r="R110" s="160">
        <f>(HLOOKUP(R$83,$F$63:$R$71,3)+HLOOKUP(R$83,$F$63:$R$71,5)+HLOOKUP(R$83,$F$63:$R$71,4)*HLOOKUP($E110,$F$63:$R$71,2))/(1-HLOOKUP(R$83,$F$63:$R$71,4)*HLOOKUP($E110,$F$63:$R$71,4))</f>
        <v>0.3333333333333333</v>
      </c>
    </row>
    <row r="111" spans="4:18" ht="13.5">
      <c r="D111" s="161"/>
      <c r="E111" s="7" t="s">
        <v>4</v>
      </c>
      <c r="F111" s="160">
        <f>(HLOOKUP(F$83,$F$63:$R$71,3)+HLOOKUP(F$83,$F$63:$R$71,5)+HLOOKUP(F$83,$F$63:$R$71,4)*HLOOKUP($E111,$F$63:$R$71,2))/(1-HLOOKUP(F$83,$F$63:$R$71,4)*HLOOKUP($E111,$F$63:$R$71,4))</f>
        <v>0.7647058823529413</v>
      </c>
      <c r="G111" s="160">
        <f>(HLOOKUP(G$83,$F$63:$R$71,3)+HLOOKUP(G$83,$F$63:$R$71,5)+HLOOKUP(G$83,$F$63:$R$71,4)*HLOOKUP($E111,$F$63:$R$71,2))/(1-HLOOKUP(G$83,$F$63:$R$71,4)*HLOOKUP($E111,$F$63:$R$71,4))</f>
        <v>0.7647058823529413</v>
      </c>
      <c r="H111" s="160">
        <f>(HLOOKUP(H$83,$F$63:$R$71,3)+HLOOKUP(H$83,$F$63:$R$71,5)+HLOOKUP(H$83,$F$63:$R$71,4)*HLOOKUP($E111,$F$63:$R$71,2))/(1-HLOOKUP(H$83,$F$63:$R$71,4)*HLOOKUP($E111,$F$63:$R$71,4))</f>
        <v>0.7457212713936431</v>
      </c>
      <c r="I111" s="160">
        <f>(HLOOKUP(I$83,$F$63:$R$71,3)+HLOOKUP(I$83,$F$63:$R$71,5)+HLOOKUP(I$83,$F$63:$R$71,4)*HLOOKUP($E111,$F$63:$R$71,2))/(1-HLOOKUP(I$83,$F$63:$R$71,4)*HLOOKUP($E111,$F$63:$R$71,4))</f>
        <v>0.745721271393643</v>
      </c>
      <c r="J111" s="160">
        <f>(HLOOKUP(J$83,$F$63:$R$71,3)+HLOOKUP(J$83,$F$63:$R$71,5)+HLOOKUP(J$83,$F$63:$R$71,4)*HLOOKUP($E111,$F$63:$R$71,2))/(1-HLOOKUP(J$83,$F$63:$R$71,4)*HLOOKUP($E111,$F$63:$R$71,4))</f>
        <v>0.7080291970802921</v>
      </c>
      <c r="K111" s="160">
        <f>(HLOOKUP(K$83,$F$63:$R$71,3)+HLOOKUP(K$83,$F$63:$R$71,5)+HLOOKUP(K$83,$F$63:$R$71,4)*HLOOKUP($E111,$F$63:$R$71,2))/(1-HLOOKUP(K$83,$F$63:$R$71,4)*HLOOKUP($E111,$F$63:$R$71,4))</f>
        <v>0.6893203883495146</v>
      </c>
      <c r="L111" s="160">
        <f>(HLOOKUP(L$83,$F$63:$R$71,3)+HLOOKUP(L$83,$F$63:$R$71,5)+HLOOKUP(L$83,$F$63:$R$71,4)*HLOOKUP($E111,$F$63:$R$71,2))/(1-HLOOKUP(L$83,$F$63:$R$71,4)*HLOOKUP($E111,$F$63:$R$71,4))</f>
        <v>0.5608591885441527</v>
      </c>
      <c r="M111" s="160">
        <f>(HLOOKUP(M$83,$F$63:$R$71,3)+HLOOKUP(M$83,$F$63:$R$71,5)+HLOOKUP(M$83,$F$63:$R$71,4)*HLOOKUP($E111,$F$63:$R$71,2))/(1-HLOOKUP(M$83,$F$63:$R$71,4)*HLOOKUP($E111,$F$63:$R$71,4))</f>
        <v>0.5249406175771973</v>
      </c>
      <c r="N111" s="160">
        <f>(HLOOKUP(N$83,$F$63:$R$71,3)+HLOOKUP(N$83,$F$63:$R$71,5)+HLOOKUP(N$83,$F$63:$R$71,4)*HLOOKUP($E111,$F$63:$R$71,2))/(1-HLOOKUP(N$83,$F$63:$R$71,4)*HLOOKUP($E111,$F$63:$R$71,4))</f>
        <v>0.4541176470588235</v>
      </c>
      <c r="O111" s="160">
        <f>(HLOOKUP(O$83,$F$63:$R$71,3)+HLOOKUP(O$83,$F$63:$R$71,5)+HLOOKUP(O$83,$F$63:$R$71,4)*HLOOKUP($E111,$F$63:$R$71,2))/(1-HLOOKUP(O$83,$F$63:$R$71,4)*HLOOKUP($E111,$F$63:$R$71,4))</f>
        <v>0.4541176470588235</v>
      </c>
      <c r="P111" s="160">
        <f>(HLOOKUP(P$83,$F$63:$R$71,3)+HLOOKUP(P$83,$F$63:$R$71,5)+HLOOKUP(P$83,$F$63:$R$71,4)*HLOOKUP($E111,$F$63:$R$71,2))/(1-HLOOKUP(P$83,$F$63:$R$71,4)*HLOOKUP($E111,$F$63:$R$71,4))</f>
        <v>0.4018691588785047</v>
      </c>
      <c r="Q111" s="160">
        <f>(HLOOKUP(Q$83,$F$63:$R$71,3)+HLOOKUP(Q$83,$F$63:$R$71,5)+HLOOKUP(Q$83,$F$63:$R$71,4)*HLOOKUP($E111,$F$63:$R$71,2))/(1-HLOOKUP(Q$83,$F$63:$R$71,4)*HLOOKUP($E111,$F$63:$R$71,4))</f>
        <v>0.38461538461538464</v>
      </c>
      <c r="R111" s="160">
        <f>(HLOOKUP(R$83,$F$63:$R$71,3)+HLOOKUP(R$83,$F$63:$R$71,5)+HLOOKUP(R$83,$F$63:$R$71,4)*HLOOKUP($E111,$F$63:$R$71,2))/(1-HLOOKUP(R$83,$F$63:$R$71,4)*HLOOKUP($E111,$F$63:$R$71,4))</f>
        <v>0.3333333333333333</v>
      </c>
    </row>
    <row r="112" spans="4:18" ht="13.5">
      <c r="D112" s="161"/>
      <c r="E112" s="7" t="s">
        <v>5</v>
      </c>
      <c r="F112" s="160">
        <f>(HLOOKUP(F$83,$F$63:$R$71,3)+HLOOKUP(F$83,$F$63:$R$71,5)+HLOOKUP(F$83,$F$63:$R$71,4)*HLOOKUP($E112,$F$63:$R$71,2))/(1-HLOOKUP(F$83,$F$63:$R$71,4)*HLOOKUP($E112,$F$63:$R$71,4))</f>
        <v>0.7777777777777778</v>
      </c>
      <c r="G112" s="160">
        <f>(HLOOKUP(G$83,$F$63:$R$71,3)+HLOOKUP(G$83,$F$63:$R$71,5)+HLOOKUP(G$83,$F$63:$R$71,4)*HLOOKUP($E112,$F$63:$R$71,2))/(1-HLOOKUP(G$83,$F$63:$R$71,4)*HLOOKUP($E112,$F$63:$R$71,4))</f>
        <v>0.7777777777777778</v>
      </c>
      <c r="H112" s="160">
        <f>(HLOOKUP(H$83,$F$63:$R$71,3)+HLOOKUP(H$83,$F$63:$R$71,5)+HLOOKUP(H$83,$F$63:$R$71,4)*HLOOKUP($E112,$F$63:$R$71,2))/(1-HLOOKUP(H$83,$F$63:$R$71,4)*HLOOKUP($E112,$F$63:$R$71,4))</f>
        <v>0.7592592592592593</v>
      </c>
      <c r="I112" s="160">
        <f>(HLOOKUP(I$83,$F$63:$R$71,3)+HLOOKUP(I$83,$F$63:$R$71,5)+HLOOKUP(I$83,$F$63:$R$71,4)*HLOOKUP($E112,$F$63:$R$71,2))/(1-HLOOKUP(I$83,$F$63:$R$71,4)*HLOOKUP($E112,$F$63:$R$71,4))</f>
        <v>0.7592592592592592</v>
      </c>
      <c r="J112" s="160">
        <f>(HLOOKUP(J$83,$F$63:$R$71,3)+HLOOKUP(J$83,$F$63:$R$71,5)+HLOOKUP(J$83,$F$63:$R$71,4)*HLOOKUP($E112,$F$63:$R$71,2))/(1-HLOOKUP(J$83,$F$63:$R$71,4)*HLOOKUP($E112,$F$63:$R$71,4))</f>
        <v>0.7222222222222222</v>
      </c>
      <c r="K112" s="160">
        <f>(HLOOKUP(K$83,$F$63:$R$71,3)+HLOOKUP(K$83,$F$63:$R$71,5)+HLOOKUP(K$83,$F$63:$R$71,4)*HLOOKUP($E112,$F$63:$R$71,2))/(1-HLOOKUP(K$83,$F$63:$R$71,4)*HLOOKUP($E112,$F$63:$R$71,4))</f>
        <v>0.7037037037037037</v>
      </c>
      <c r="L112" s="160">
        <f>(HLOOKUP(L$83,$F$63:$R$71,3)+HLOOKUP(L$83,$F$63:$R$71,5)+HLOOKUP(L$83,$F$63:$R$71,4)*HLOOKUP($E112,$F$63:$R$71,2))/(1-HLOOKUP(L$83,$F$63:$R$71,4)*HLOOKUP($E112,$F$63:$R$71,4))</f>
        <v>0.5740740740740741</v>
      </c>
      <c r="M112" s="160">
        <f>(HLOOKUP(M$83,$F$63:$R$71,3)+HLOOKUP(M$83,$F$63:$R$71,5)+HLOOKUP(M$83,$F$63:$R$71,4)*HLOOKUP($E112,$F$63:$R$71,2))/(1-HLOOKUP(M$83,$F$63:$R$71,4)*HLOOKUP($E112,$F$63:$R$71,4))</f>
        <v>0.5370370370370371</v>
      </c>
      <c r="N112" s="160">
        <f>(HLOOKUP(N$83,$F$63:$R$71,3)+HLOOKUP(N$83,$F$63:$R$71,5)+HLOOKUP(N$83,$F$63:$R$71,4)*HLOOKUP($E112,$F$63:$R$71,2))/(1-HLOOKUP(N$83,$F$63:$R$71,4)*HLOOKUP($E112,$F$63:$R$71,4))</f>
        <v>0.4629629629629629</v>
      </c>
      <c r="O112" s="160">
        <f>(HLOOKUP(O$83,$F$63:$R$71,3)+HLOOKUP(O$83,$F$63:$R$71,5)+HLOOKUP(O$83,$F$63:$R$71,4)*HLOOKUP($E112,$F$63:$R$71,2))/(1-HLOOKUP(O$83,$F$63:$R$71,4)*HLOOKUP($E112,$F$63:$R$71,4))</f>
        <v>0.4629629629629629</v>
      </c>
      <c r="P112" s="160">
        <f>(HLOOKUP(P$83,$F$63:$R$71,3)+HLOOKUP(P$83,$F$63:$R$71,5)+HLOOKUP(P$83,$F$63:$R$71,4)*HLOOKUP($E112,$F$63:$R$71,2))/(1-HLOOKUP(P$83,$F$63:$R$71,4)*HLOOKUP($E112,$F$63:$R$71,4))</f>
        <v>0.40740740740740744</v>
      </c>
      <c r="Q112" s="160">
        <f>(HLOOKUP(Q$83,$F$63:$R$71,3)+HLOOKUP(Q$83,$F$63:$R$71,5)+HLOOKUP(Q$83,$F$63:$R$71,4)*HLOOKUP($E112,$F$63:$R$71,2))/(1-HLOOKUP(Q$83,$F$63:$R$71,4)*HLOOKUP($E112,$F$63:$R$71,4))</f>
        <v>0.38888888888888895</v>
      </c>
      <c r="R112" s="160">
        <f>(HLOOKUP(R$83,$F$63:$R$71,3)+HLOOKUP(R$83,$F$63:$R$71,5)+HLOOKUP(R$83,$F$63:$R$71,4)*HLOOKUP($E112,$F$63:$R$71,2))/(1-HLOOKUP(R$83,$F$63:$R$71,4)*HLOOKUP($E112,$F$63:$R$71,4))</f>
        <v>0.3333333333333333</v>
      </c>
    </row>
    <row r="113" ht="13.5"/>
    <row r="114" spans="6:18" ht="13.5">
      <c r="F114" s="5" t="s">
        <v>29</v>
      </c>
      <c r="G114" s="5"/>
      <c r="H114" s="5"/>
      <c r="I114" s="5"/>
      <c r="J114" s="5"/>
      <c r="K114" s="5"/>
      <c r="L114" s="5"/>
      <c r="M114" s="5"/>
      <c r="N114" s="5"/>
      <c r="O114" s="5"/>
      <c r="P114" s="5"/>
      <c r="Q114" s="5"/>
      <c r="R114" s="5"/>
    </row>
    <row r="115" spans="6:18" ht="13.5">
      <c r="F115" s="7">
        <v>1</v>
      </c>
      <c r="G115" s="7">
        <v>2</v>
      </c>
      <c r="H115" s="7">
        <v>3</v>
      </c>
      <c r="I115" s="7">
        <v>4</v>
      </c>
      <c r="J115" s="7">
        <v>5</v>
      </c>
      <c r="K115" s="7">
        <v>6</v>
      </c>
      <c r="L115" s="7">
        <v>7</v>
      </c>
      <c r="M115" s="7">
        <v>8</v>
      </c>
      <c r="N115" s="7">
        <v>9</v>
      </c>
      <c r="O115" s="7" t="s">
        <v>2</v>
      </c>
      <c r="P115" s="7" t="s">
        <v>3</v>
      </c>
      <c r="Q115" s="7" t="s">
        <v>4</v>
      </c>
      <c r="R115" s="7" t="s">
        <v>5</v>
      </c>
    </row>
    <row r="116" spans="4:18" ht="13.5">
      <c r="D116" s="161" t="s">
        <v>31</v>
      </c>
      <c r="E116" s="7">
        <v>1</v>
      </c>
      <c r="F116" s="160">
        <f>(1/2+1/2*HLOOKUP($E116,$F$83:$R$96,COLUMN()-4))</f>
        <v>0.7083333333333334</v>
      </c>
      <c r="G116" s="160">
        <f>(1/2+1/2*HLOOKUP($E116,$F$83:$R$96,COLUMN()-4))</f>
        <v>0.7083333333333334</v>
      </c>
      <c r="H116" s="160">
        <f>(1/2+1/2*HLOOKUP($E116,$F$83:$R$96,COLUMN()-4))</f>
        <v>0.7016129032258065</v>
      </c>
      <c r="I116" s="160">
        <f>(1/2+1/2*HLOOKUP($E116,$F$83:$R$96,COLUMN()-4))</f>
        <v>0.6693548387096774</v>
      </c>
      <c r="J116" s="160">
        <f>(1/2+1/2*HLOOKUP($E116,$F$83:$R$96,COLUMN()-4))</f>
        <v>0.6590909090909091</v>
      </c>
      <c r="K116" s="160">
        <f>(1/2+1/2*HLOOKUP($E116,$F$83:$R$96,COLUMN()-4))</f>
        <v>0.625</v>
      </c>
      <c r="L116" s="160">
        <f>(1/2+1/2*HLOOKUP($E116,$F$83:$R$96,COLUMN()-4))</f>
        <v>0.6036585365853658</v>
      </c>
      <c r="M116" s="160">
        <f>(1/2+1/2*HLOOKUP($E116,$F$83:$R$96,COLUMN()-4))</f>
        <v>0.5755813953488372</v>
      </c>
      <c r="N116" s="160">
        <f>(1/2+1/2*HLOOKUP($E116,$F$83:$R$96,COLUMN()-4))</f>
        <v>0.5585106382978724</v>
      </c>
      <c r="O116" s="160">
        <f>(1/2+1/2*HLOOKUP($E116,$F$83:$R$96,COLUMN()-4))</f>
        <v>0.5585106382978724</v>
      </c>
      <c r="P116" s="160">
        <f>(1/2+1/2*HLOOKUP($E116,$F$83:$R$96,COLUMN()-4))</f>
        <v>0.535</v>
      </c>
      <c r="Q116" s="160">
        <f>(1/2+1/2*HLOOKUP($E116,$F$83:$R$96,COLUMN()-4))</f>
        <v>0.5343137254901961</v>
      </c>
      <c r="R116" s="160">
        <f>(1/2+1/2*HLOOKUP($E116,$F$83:$R$96,COLUMN()-4))</f>
        <v>0.5138888888888888</v>
      </c>
    </row>
    <row r="117" spans="4:18" ht="13.5">
      <c r="D117" s="161"/>
      <c r="E117" s="7">
        <v>2</v>
      </c>
      <c r="F117" s="160">
        <f>(1/2+1/2*HLOOKUP($E117,$F$83:$R$96,COLUMN()-4))</f>
        <v>0.7083333333333334</v>
      </c>
      <c r="G117" s="160">
        <f>(1/2+1/2*HLOOKUP($E117,$F$83:$R$96,COLUMN()-4))</f>
        <v>0.7083333333333334</v>
      </c>
      <c r="H117" s="160">
        <f>(1/2+1/2*HLOOKUP($E117,$F$83:$R$96,COLUMN()-4))</f>
        <v>0.7016129032258065</v>
      </c>
      <c r="I117" s="160">
        <f>(1/2+1/2*HLOOKUP($E117,$F$83:$R$96,COLUMN()-4))</f>
        <v>0.6693548387096774</v>
      </c>
      <c r="J117" s="160">
        <f>(1/2+1/2*HLOOKUP($E117,$F$83:$R$96,COLUMN()-4))</f>
        <v>0.6590909090909091</v>
      </c>
      <c r="K117" s="160">
        <f>(1/2+1/2*HLOOKUP($E117,$F$83:$R$96,COLUMN()-4))</f>
        <v>0.625</v>
      </c>
      <c r="L117" s="160">
        <f>(1/2+1/2*HLOOKUP($E117,$F$83:$R$96,COLUMN()-4))</f>
        <v>0.6036585365853658</v>
      </c>
      <c r="M117" s="160">
        <f>(1/2+1/2*HLOOKUP($E117,$F$83:$R$96,COLUMN()-4))</f>
        <v>0.5755813953488372</v>
      </c>
      <c r="N117" s="160">
        <f>(1/2+1/2*HLOOKUP($E117,$F$83:$R$96,COLUMN()-4))</f>
        <v>0.5585106382978724</v>
      </c>
      <c r="O117" s="160">
        <f>(1/2+1/2*HLOOKUP($E117,$F$83:$R$96,COLUMN()-4))</f>
        <v>0.5585106382978724</v>
      </c>
      <c r="P117" s="160">
        <f>(1/2+1/2*HLOOKUP($E117,$F$83:$R$96,COLUMN()-4))</f>
        <v>0.535</v>
      </c>
      <c r="Q117" s="160">
        <f>(1/2+1/2*HLOOKUP($E117,$F$83:$R$96,COLUMN()-4))</f>
        <v>0.5343137254901961</v>
      </c>
      <c r="R117" s="160">
        <f>(1/2+1/2*HLOOKUP($E117,$F$83:$R$96,COLUMN()-4))</f>
        <v>0.5138888888888888</v>
      </c>
    </row>
    <row r="118" spans="4:18" ht="13.5">
      <c r="D118" s="161"/>
      <c r="E118" s="7">
        <v>3</v>
      </c>
      <c r="F118" s="160">
        <f>(1/2+1/2*HLOOKUP($E118,$F$83:$R$96,COLUMN()-4))</f>
        <v>0.7184139784946236</v>
      </c>
      <c r="G118" s="160">
        <f>(1/2+1/2*HLOOKUP($E118,$F$83:$R$96,COLUMN()-4))</f>
        <v>0.7184139784946236</v>
      </c>
      <c r="H118" s="160">
        <f>(1/2+1/2*HLOOKUP($E118,$F$83:$R$96,COLUMN()-4))</f>
        <v>0.711864406779661</v>
      </c>
      <c r="I118" s="160">
        <f>(1/2+1/2*HLOOKUP($E118,$F$83:$R$96,COLUMN()-4))</f>
        <v>0.681877444589309</v>
      </c>
      <c r="J118" s="160">
        <f>(1/2+1/2*HLOOKUP($E118,$F$83:$R$96,COLUMN()-4))</f>
        <v>0.6715867158671587</v>
      </c>
      <c r="K118" s="160">
        <f>(1/2+1/2*HLOOKUP($E118,$F$83:$R$96,COLUMN()-4))</f>
        <v>0.6393540669856459</v>
      </c>
      <c r="L118" s="160">
        <f>(1/2+1/2*HLOOKUP($E118,$F$83:$R$96,COLUMN()-4))</f>
        <v>0.6168505516549649</v>
      </c>
      <c r="M118" s="160">
        <f>(1/2+1/2*HLOOKUP($E118,$F$83:$R$96,COLUMN()-4))</f>
        <v>0.5896452540747843</v>
      </c>
      <c r="N118" s="160">
        <f>(1/2+1/2*HLOOKUP($E118,$F$83:$R$96,COLUMN()-4))</f>
        <v>0.5722466960352423</v>
      </c>
      <c r="O118" s="160">
        <f>(1/2+1/2*HLOOKUP($E118,$F$83:$R$96,COLUMN()-4))</f>
        <v>0.5722466960352423</v>
      </c>
      <c r="P118" s="160">
        <f>(1/2+1/2*HLOOKUP($E118,$F$83:$R$96,COLUMN()-4))</f>
        <v>0.5490033222591362</v>
      </c>
      <c r="Q118" s="160">
        <f>(1/2+1/2*HLOOKUP($E118,$F$83:$R$96,COLUMN()-4))</f>
        <v>0.5480847595762021</v>
      </c>
      <c r="R118" s="160">
        <f>(1/2+1/2*HLOOKUP($E118,$F$83:$R$96,COLUMN()-4))</f>
        <v>0.5277777777777778</v>
      </c>
    </row>
    <row r="119" spans="4:18" ht="13.5">
      <c r="D119" s="161"/>
      <c r="E119" s="7">
        <v>4</v>
      </c>
      <c r="F119" s="160">
        <f>(1/2+1/2*HLOOKUP($E119,$F$83:$R$96,COLUMN()-4))</f>
        <v>0.7668010752688171</v>
      </c>
      <c r="G119" s="160">
        <f>(1/2+1/2*HLOOKUP($E119,$F$83:$R$96,COLUMN()-4))</f>
        <v>0.7668010752688171</v>
      </c>
      <c r="H119" s="160">
        <f>(1/2+1/2*HLOOKUP($E119,$F$83:$R$96,COLUMN()-4))</f>
        <v>0.7588005215123859</v>
      </c>
      <c r="I119" s="160">
        <f>(1/2+1/2*HLOOKUP($E119,$F$83:$R$96,COLUMN()-4))</f>
        <v>0.7288135593220338</v>
      </c>
      <c r="J119" s="160">
        <f>(1/2+1/2*HLOOKUP($E119,$F$83:$R$96,COLUMN()-4))</f>
        <v>0.7158671586715867</v>
      </c>
      <c r="K119" s="160">
        <f>(1/2+1/2*HLOOKUP($E119,$F$83:$R$96,COLUMN()-4))</f>
        <v>0.6824162679425837</v>
      </c>
      <c r="L119" s="160">
        <f>(1/2+1/2*HLOOKUP($E119,$F$83:$R$96,COLUMN()-4))</f>
        <v>0.6529588766298897</v>
      </c>
      <c r="M119" s="160">
        <f>(1/2+1/2*HLOOKUP($E119,$F$83:$R$96,COLUMN()-4))</f>
        <v>0.6241610738255033</v>
      </c>
      <c r="N119" s="160">
        <f>(1/2+1/2*HLOOKUP($E119,$F$83:$R$96,COLUMN()-4))</f>
        <v>0.6039647577092511</v>
      </c>
      <c r="O119" s="160">
        <f>(1/2+1/2*HLOOKUP($E119,$F$83:$R$96,COLUMN()-4))</f>
        <v>0.6039647577092511</v>
      </c>
      <c r="P119" s="160">
        <f>(1/2+1/2*HLOOKUP($E119,$F$83:$R$96,COLUMN()-4))</f>
        <v>0.5789036544850499</v>
      </c>
      <c r="Q119" s="160">
        <f>(1/2+1/2*HLOOKUP($E119,$F$83:$R$96,COLUMN()-4))</f>
        <v>0.5774246128769356</v>
      </c>
      <c r="R119" s="160">
        <f>(1/2+1/2*HLOOKUP($E119,$F$83:$R$96,COLUMN()-4))</f>
        <v>0.5555555555555556</v>
      </c>
    </row>
    <row r="120" spans="4:18" ht="13.5">
      <c r="D120" s="161"/>
      <c r="E120" s="7">
        <v>5</v>
      </c>
      <c r="F120" s="160">
        <f>(1/2+1/2*HLOOKUP($E120,$F$83:$R$96,COLUMN()-4))</f>
        <v>0.7821969696969697</v>
      </c>
      <c r="G120" s="160">
        <f>(1/2+1/2*HLOOKUP($E120,$F$83:$R$96,COLUMN()-4))</f>
        <v>0.7821969696969697</v>
      </c>
      <c r="H120" s="160">
        <f>(1/2+1/2*HLOOKUP($E120,$F$83:$R$96,COLUMN()-4))</f>
        <v>0.7749077490774907</v>
      </c>
      <c r="I120" s="160">
        <f>(1/2+1/2*HLOOKUP($E120,$F$83:$R$96,COLUMN()-4))</f>
        <v>0.7490774907749077</v>
      </c>
      <c r="J120" s="160">
        <f>(1/2+1/2*HLOOKUP($E120,$F$83:$R$96,COLUMN()-4))</f>
        <v>0.736842105263158</v>
      </c>
      <c r="K120" s="160">
        <f>(1/2+1/2*HLOOKUP($E120,$F$83:$R$96,COLUMN()-4))</f>
        <v>0.7071917808219178</v>
      </c>
      <c r="L120" s="160">
        <f>(1/2+1/2*HLOOKUP($E120,$F$83:$R$96,COLUMN()-4))</f>
        <v>0.6774193548387096</v>
      </c>
      <c r="M120" s="160">
        <f>(1/2+1/2*HLOOKUP($E120,$F$83:$R$96,COLUMN()-4))</f>
        <v>0.6507042253521127</v>
      </c>
      <c r="N120" s="160">
        <f>(1/2+1/2*HLOOKUP($E120,$F$83:$R$96,COLUMN()-4))</f>
        <v>0.6305483028720626</v>
      </c>
      <c r="O120" s="160">
        <f>(1/2+1/2*HLOOKUP($E120,$F$83:$R$96,COLUMN()-4))</f>
        <v>0.6305483028720626</v>
      </c>
      <c r="P120" s="160">
        <f>(1/2+1/2*HLOOKUP($E120,$F$83:$R$96,COLUMN()-4))</f>
        <v>0.6064356435643564</v>
      </c>
      <c r="Q120" s="160">
        <f>(1/2+1/2*HLOOKUP($E120,$F$83:$R$96,COLUMN()-4))</f>
        <v>0.6046228710462287</v>
      </c>
      <c r="R120" s="160">
        <f>(1/2+1/2*HLOOKUP($E120,$F$83:$R$96,COLUMN()-4))</f>
        <v>0.5833333333333334</v>
      </c>
    </row>
    <row r="121" spans="4:18" ht="13.5">
      <c r="D121" s="161"/>
      <c r="E121" s="7">
        <v>6</v>
      </c>
      <c r="F121" s="160">
        <f>(1/2+1/2*HLOOKUP($E121,$F$83:$R$96,COLUMN()-4))</f>
        <v>0.8333333333333334</v>
      </c>
      <c r="G121" s="160">
        <f>(1/2+1/2*HLOOKUP($E121,$F$83:$R$96,COLUMN()-4))</f>
        <v>0.8333333333333334</v>
      </c>
      <c r="H121" s="160">
        <f>(1/2+1/2*HLOOKUP($E121,$F$83:$R$96,COLUMN()-4))</f>
        <v>0.8253588516746412</v>
      </c>
      <c r="I121" s="160">
        <f>(1/2+1/2*HLOOKUP($E121,$F$83:$R$96,COLUMN()-4))</f>
        <v>0.8014354066985646</v>
      </c>
      <c r="J121" s="160">
        <f>(1/2+1/2*HLOOKUP($E121,$F$83:$R$96,COLUMN()-4))</f>
        <v>0.7876712328767124</v>
      </c>
      <c r="K121" s="160">
        <f>(1/2+1/2*HLOOKUP($E121,$F$83:$R$96,COLUMN()-4))</f>
        <v>0.7589285714285714</v>
      </c>
      <c r="L121" s="160">
        <f>(1/2+1/2*HLOOKUP($E121,$F$83:$R$96,COLUMN()-4))</f>
        <v>0.7239382239382239</v>
      </c>
      <c r="M121" s="160">
        <f>(1/2+1/2*HLOOKUP($E121,$F$83:$R$96,COLUMN()-4))</f>
        <v>0.6970260223048328</v>
      </c>
      <c r="N121" s="160">
        <f>(1/2+1/2*HLOOKUP($E121,$F$83:$R$96,COLUMN()-4))</f>
        <v>0.6747404844290658</v>
      </c>
      <c r="O121" s="160">
        <f>(1/2+1/2*HLOOKUP($E121,$F$83:$R$96,COLUMN()-4))</f>
        <v>0.6747404844290658</v>
      </c>
      <c r="P121" s="160">
        <f>(1/2+1/2*HLOOKUP($E121,$F$83:$R$96,COLUMN()-4))</f>
        <v>0.649671052631579</v>
      </c>
      <c r="Q121" s="160">
        <f>(1/2+1/2*HLOOKUP($E121,$F$83:$R$96,COLUMN()-4))</f>
        <v>0.6472491909385113</v>
      </c>
      <c r="R121" s="160">
        <f>(1/2+1/2*HLOOKUP($E121,$F$83:$R$96,COLUMN()-4))</f>
        <v>0.625</v>
      </c>
    </row>
    <row r="122" spans="4:18" ht="13.5">
      <c r="D122" s="161"/>
      <c r="E122" s="7">
        <v>7</v>
      </c>
      <c r="F122" s="160">
        <f>(1/2+1/2*HLOOKUP($E122,$F$83:$R$96,COLUMN()-4))</f>
        <v>0.8653455284552846</v>
      </c>
      <c r="G122" s="160">
        <f>(1/2+1/2*HLOOKUP($E122,$F$83:$R$96,COLUMN()-4))</f>
        <v>0.8653455284552846</v>
      </c>
      <c r="H122" s="160">
        <f>(1/2+1/2*HLOOKUP($E122,$F$83:$R$96,COLUMN()-4))</f>
        <v>0.8605817452357072</v>
      </c>
      <c r="I122" s="160">
        <f>(1/2+1/2*HLOOKUP($E122,$F$83:$R$96,COLUMN()-4))</f>
        <v>0.8475426278836509</v>
      </c>
      <c r="J122" s="160">
        <f>(1/2+1/2*HLOOKUP($E122,$F$83:$R$96,COLUMN()-4))</f>
        <v>0.8387096774193548</v>
      </c>
      <c r="K122" s="160">
        <f>(1/2+1/2*HLOOKUP($E122,$F$83:$R$96,COLUMN()-4))</f>
        <v>0.821911196911197</v>
      </c>
      <c r="L122" s="160">
        <f>(1/2+1/2*HLOOKUP($E122,$F$83:$R$96,COLUMN()-4))</f>
        <v>0.7959183673469388</v>
      </c>
      <c r="M122" s="160">
        <f>(1/2+1/2*HLOOKUP($E122,$F$83:$R$96,COLUMN()-4))</f>
        <v>0.7779705117085863</v>
      </c>
      <c r="N122" s="160">
        <f>(1/2+1/2*HLOOKUP($E122,$F$83:$R$96,COLUMN()-4))</f>
        <v>0.7605809128630705</v>
      </c>
      <c r="O122" s="160">
        <f>(1/2+1/2*HLOOKUP($E122,$F$83:$R$96,COLUMN()-4))</f>
        <v>0.7605809128630705</v>
      </c>
      <c r="P122" s="160">
        <f>(1/2+1/2*HLOOKUP($E122,$F$83:$R$96,COLUMN()-4))</f>
        <v>0.7419614147909968</v>
      </c>
      <c r="Q122" s="160">
        <f>(1/2+1/2*HLOOKUP($E122,$F$83:$R$96,COLUMN()-4))</f>
        <v>0.7394590294351631</v>
      </c>
      <c r="R122" s="160">
        <f>(1/2+1/2*HLOOKUP($E122,$F$83:$R$96,COLUMN()-4))</f>
        <v>0.7222222222222222</v>
      </c>
    </row>
    <row r="123" spans="4:18" ht="13.5">
      <c r="D123" s="161"/>
      <c r="E123" s="7">
        <v>8</v>
      </c>
      <c r="F123" s="160">
        <f>(1/2+1/2*HLOOKUP($E123,$F$83:$R$96,COLUMN()-4))</f>
        <v>0.9074612403100776</v>
      </c>
      <c r="G123" s="160">
        <f>(1/2+1/2*HLOOKUP($E123,$F$83:$R$96,COLUMN()-4))</f>
        <v>0.9074612403100776</v>
      </c>
      <c r="H123" s="160">
        <f>(1/2+1/2*HLOOKUP($E123,$F$83:$R$96,COLUMN()-4))</f>
        <v>0.903163950143816</v>
      </c>
      <c r="I123" s="160">
        <f>(1/2+1/2*HLOOKUP($E123,$F$83:$R$96,COLUMN()-4))</f>
        <v>0.8926174496644295</v>
      </c>
      <c r="J123" s="160">
        <f>(1/2+1/2*HLOOKUP($E123,$F$83:$R$96,COLUMN()-4))</f>
        <v>0.8845070422535211</v>
      </c>
      <c r="K123" s="160">
        <f>(1/2+1/2*HLOOKUP($E123,$F$83:$R$96,COLUMN()-4))</f>
        <v>0.8703531598513012</v>
      </c>
      <c r="L123" s="160">
        <f>(1/2+1/2*HLOOKUP($E123,$F$83:$R$96,COLUMN()-4))</f>
        <v>0.8456201214223764</v>
      </c>
      <c r="M123" s="160">
        <f>(1/2+1/2*HLOOKUP($E123,$F$83:$R$96,COLUMN()-4))</f>
        <v>0.8297872340425532</v>
      </c>
      <c r="N123" s="160">
        <f>(1/2+1/2*HLOOKUP($E123,$F$83:$R$96,COLUMN()-4))</f>
        <v>0.8133716160787531</v>
      </c>
      <c r="O123" s="160">
        <f>(1/2+1/2*HLOOKUP($E123,$F$83:$R$96,COLUMN()-4))</f>
        <v>0.8133716160787531</v>
      </c>
      <c r="P123" s="160">
        <f>(1/2+1/2*HLOOKUP($E123,$F$83:$R$96,COLUMN()-4))</f>
        <v>0.7963258785942492</v>
      </c>
      <c r="Q123" s="160">
        <f>(1/2+1/2*HLOOKUP($E123,$F$83:$R$96,COLUMN()-4))</f>
        <v>0.7937450514647664</v>
      </c>
      <c r="R123" s="160">
        <f>(1/2+1/2*HLOOKUP($E123,$F$83:$R$96,COLUMN()-4))</f>
        <v>0.7777777777777778</v>
      </c>
    </row>
    <row r="124" spans="4:18" ht="13.5">
      <c r="D124" s="161"/>
      <c r="E124" s="7">
        <v>9</v>
      </c>
      <c r="F124" s="160">
        <f>(1/2+1/2*HLOOKUP($E124,$F$83:$R$96,COLUMN()-4))</f>
        <v>0.9330673758865249</v>
      </c>
      <c r="G124" s="160">
        <f>(1/2+1/2*HLOOKUP($E124,$F$83:$R$96,COLUMN()-4))</f>
        <v>0.9330673758865249</v>
      </c>
      <c r="H124" s="160">
        <f>(1/2+1/2*HLOOKUP($E124,$F$83:$R$96,COLUMN()-4))</f>
        <v>0.9303964757709251</v>
      </c>
      <c r="I124" s="160">
        <f>(1/2+1/2*HLOOKUP($E124,$F$83:$R$96,COLUMN()-4))</f>
        <v>0.9242290748898678</v>
      </c>
      <c r="J124" s="160">
        <f>(1/2+1/2*HLOOKUP($E124,$F$83:$R$96,COLUMN()-4))</f>
        <v>0.9190600522193212</v>
      </c>
      <c r="K124" s="160">
        <f>(1/2+1/2*HLOOKUP($E124,$F$83:$R$96,COLUMN()-4))</f>
        <v>0.9104671280276817</v>
      </c>
      <c r="L124" s="160">
        <f>(1/2+1/2*HLOOKUP($E124,$F$83:$R$96,COLUMN()-4))</f>
        <v>0.8937759336099584</v>
      </c>
      <c r="M124" s="160">
        <f>(1/2+1/2*HLOOKUP($E124,$F$83:$R$96,COLUMN()-4))</f>
        <v>0.8835110746513535</v>
      </c>
      <c r="N124" s="160">
        <f>(1/2+1/2*HLOOKUP($E124,$F$83:$R$96,COLUMN()-4))</f>
        <v>0.872093023255814</v>
      </c>
      <c r="O124" s="160">
        <f>(1/2+1/2*HLOOKUP($E124,$F$83:$R$96,COLUMN()-4))</f>
        <v>0.872093023255814</v>
      </c>
      <c r="P124" s="160">
        <f>(1/2+1/2*HLOOKUP($E124,$F$83:$R$96,COLUMN()-4))</f>
        <v>0.860410094637224</v>
      </c>
      <c r="Q124" s="160">
        <f>(1/2+1/2*HLOOKUP($E124,$F$83:$R$96,COLUMN()-4))</f>
        <v>0.8584313725490196</v>
      </c>
      <c r="R124" s="160">
        <f>(1/2+1/2*HLOOKUP($E124,$F$83:$R$96,COLUMN()-4))</f>
        <v>0.8472222222222222</v>
      </c>
    </row>
    <row r="125" spans="4:18" ht="13.5">
      <c r="D125" s="161"/>
      <c r="E125" s="7" t="s">
        <v>2</v>
      </c>
      <c r="F125" s="160">
        <f>(1/2+1/2*HLOOKUP($E125,$F$83:$R$96,COLUMN()-4))</f>
        <v>0.9330673758865249</v>
      </c>
      <c r="G125" s="160">
        <f>(1/2+1/2*HLOOKUP($E125,$F$83:$R$96,COLUMN()-4))</f>
        <v>0.9330673758865249</v>
      </c>
      <c r="H125" s="160">
        <f>(1/2+1/2*HLOOKUP($E125,$F$83:$R$96,COLUMN()-4))</f>
        <v>0.9303964757709251</v>
      </c>
      <c r="I125" s="160">
        <f>(1/2+1/2*HLOOKUP($E125,$F$83:$R$96,COLUMN()-4))</f>
        <v>0.9242290748898678</v>
      </c>
      <c r="J125" s="160">
        <f>(1/2+1/2*HLOOKUP($E125,$F$83:$R$96,COLUMN()-4))</f>
        <v>0.9190600522193212</v>
      </c>
      <c r="K125" s="160">
        <f>(1/2+1/2*HLOOKUP($E125,$F$83:$R$96,COLUMN()-4))</f>
        <v>0.9104671280276817</v>
      </c>
      <c r="L125" s="160">
        <f>(1/2+1/2*HLOOKUP($E125,$F$83:$R$96,COLUMN()-4))</f>
        <v>0.8937759336099584</v>
      </c>
      <c r="M125" s="160">
        <f>(1/2+1/2*HLOOKUP($E125,$F$83:$R$96,COLUMN()-4))</f>
        <v>0.8835110746513535</v>
      </c>
      <c r="N125" s="160">
        <f>(1/2+1/2*HLOOKUP($E125,$F$83:$R$96,COLUMN()-4))</f>
        <v>0.872093023255814</v>
      </c>
      <c r="O125" s="160">
        <f>(1/2+1/2*HLOOKUP($E125,$F$83:$R$96,COLUMN()-4))</f>
        <v>0.872093023255814</v>
      </c>
      <c r="P125" s="160">
        <f>(1/2+1/2*HLOOKUP($E125,$F$83:$R$96,COLUMN()-4))</f>
        <v>0.860410094637224</v>
      </c>
      <c r="Q125" s="160">
        <f>(1/2+1/2*HLOOKUP($E125,$F$83:$R$96,COLUMN()-4))</f>
        <v>0.8584313725490196</v>
      </c>
      <c r="R125" s="160">
        <f>(1/2+1/2*HLOOKUP($E125,$F$83:$R$96,COLUMN()-4))</f>
        <v>0.8472222222222222</v>
      </c>
    </row>
    <row r="126" spans="4:18" ht="13.5">
      <c r="D126" s="161"/>
      <c r="E126" s="7" t="s">
        <v>3</v>
      </c>
      <c r="F126" s="160">
        <f>(1/2+1/2*HLOOKUP($E126,$F$83:$R$96,COLUMN()-4))</f>
        <v>0.9683333333333334</v>
      </c>
      <c r="G126" s="160">
        <f>(1/2+1/2*HLOOKUP($E126,$F$83:$R$96,COLUMN()-4))</f>
        <v>0.9683333333333334</v>
      </c>
      <c r="H126" s="160">
        <f>(1/2+1/2*HLOOKUP($E126,$F$83:$R$96,COLUMN()-4))</f>
        <v>0.9667774086378738</v>
      </c>
      <c r="I126" s="160">
        <f>(1/2+1/2*HLOOKUP($E126,$F$83:$R$96,COLUMN()-4))</f>
        <v>0.9634551495016612</v>
      </c>
      <c r="J126" s="160">
        <f>(1/2+1/2*HLOOKUP($E126,$F$83:$R$96,COLUMN()-4))</f>
        <v>0.9603960396039604</v>
      </c>
      <c r="K126" s="160">
        <f>(1/2+1/2*HLOOKUP($E126,$F$83:$R$96,COLUMN()-4))</f>
        <v>0.955592105263158</v>
      </c>
      <c r="L126" s="160">
        <f>(1/2+1/2*HLOOKUP($E126,$F$83:$R$96,COLUMN()-4))</f>
        <v>0.9453376205787781</v>
      </c>
      <c r="M126" s="160">
        <f>(1/2+1/2*HLOOKUP($E126,$F$83:$R$96,COLUMN()-4))</f>
        <v>0.939297124600639</v>
      </c>
      <c r="N126" s="160">
        <f>(1/2+1/2*HLOOKUP($E126,$F$83:$R$96,COLUMN()-4))</f>
        <v>0.9321766561514195</v>
      </c>
      <c r="O126" s="160">
        <f>(1/2+1/2*HLOOKUP($E126,$F$83:$R$96,COLUMN()-4))</f>
        <v>0.9321766561514195</v>
      </c>
      <c r="P126" s="160">
        <f>(1/2+1/2*HLOOKUP($E126,$F$83:$R$96,COLUMN()-4))</f>
        <v>0.925</v>
      </c>
      <c r="Q126" s="160">
        <f>(1/2+1/2*HLOOKUP($E126,$F$83:$R$96,COLUMN()-4))</f>
        <v>0.9236760124610592</v>
      </c>
      <c r="R126" s="160">
        <f>(1/2+1/2*HLOOKUP($E126,$F$83:$R$96,COLUMN()-4))</f>
        <v>0.9166666666666667</v>
      </c>
    </row>
    <row r="127" spans="4:18" ht="13.5">
      <c r="D127" s="161"/>
      <c r="E127" s="7" t="s">
        <v>4</v>
      </c>
      <c r="F127" s="160">
        <f>(1/2+1/2*HLOOKUP($E127,$F$83:$R$96,COLUMN()-4))</f>
        <v>0.9693627450980393</v>
      </c>
      <c r="G127" s="160">
        <f>(1/2+1/2*HLOOKUP($E127,$F$83:$R$96,COLUMN()-4))</f>
        <v>0.9693627450980393</v>
      </c>
      <c r="H127" s="160">
        <f>(1/2+1/2*HLOOKUP($E127,$F$83:$R$96,COLUMN()-4))</f>
        <v>0.9682151589242054</v>
      </c>
      <c r="I127" s="160">
        <f>(1/2+1/2*HLOOKUP($E127,$F$83:$R$96,COLUMN()-4))</f>
        <v>0.9657701711491442</v>
      </c>
      <c r="J127" s="160">
        <f>(1/2+1/2*HLOOKUP($E127,$F$83:$R$96,COLUMN()-4))</f>
        <v>0.9635036496350365</v>
      </c>
      <c r="K127" s="160">
        <f>(1/2+1/2*HLOOKUP($E127,$F$83:$R$96,COLUMN()-4))</f>
        <v>0.9599514563106797</v>
      </c>
      <c r="L127" s="160">
        <f>(1/2+1/2*HLOOKUP($E127,$F$83:$R$96,COLUMN()-4))</f>
        <v>0.9522673031026253</v>
      </c>
      <c r="M127" s="160">
        <f>(1/2+1/2*HLOOKUP($E127,$F$83:$R$96,COLUMN()-4))</f>
        <v>0.9477434679334917</v>
      </c>
      <c r="N127" s="160">
        <f>(1/2+1/2*HLOOKUP($E127,$F$83:$R$96,COLUMN()-4))</f>
        <v>0.9423529411764706</v>
      </c>
      <c r="O127" s="160">
        <f>(1/2+1/2*HLOOKUP($E127,$F$83:$R$96,COLUMN()-4))</f>
        <v>0.9423529411764706</v>
      </c>
      <c r="P127" s="160">
        <f>(1/2+1/2*HLOOKUP($E127,$F$83:$R$96,COLUMN()-4))</f>
        <v>0.9369158878504673</v>
      </c>
      <c r="Q127" s="160">
        <f>(1/2+1/2*HLOOKUP($E127,$F$83:$R$96,COLUMN()-4))</f>
        <v>0.9358974358974359</v>
      </c>
      <c r="R127" s="160">
        <f>(1/2+1/2*HLOOKUP($E127,$F$83:$R$96,COLUMN()-4))</f>
        <v>0.9305555555555556</v>
      </c>
    </row>
    <row r="128" spans="4:18" ht="12.75">
      <c r="D128" s="161"/>
      <c r="E128" s="7" t="s">
        <v>5</v>
      </c>
      <c r="F128" s="160">
        <f>(1/2+1/2*HLOOKUP($E128,$F$83:$R$96,COLUMN()-4))</f>
        <v>1</v>
      </c>
      <c r="G128" s="160">
        <f>(1/2+1/2*HLOOKUP($E128,$F$83:$R$96,COLUMN()-4))</f>
        <v>1</v>
      </c>
      <c r="H128" s="160">
        <f>(1/2+1/2*HLOOKUP($E128,$F$83:$R$96,COLUMN()-4))</f>
        <v>1</v>
      </c>
      <c r="I128" s="160">
        <f>(1/2+1/2*HLOOKUP($E128,$F$83:$R$96,COLUMN()-4))</f>
        <v>1</v>
      </c>
      <c r="J128" s="160">
        <f>(1/2+1/2*HLOOKUP($E128,$F$83:$R$96,COLUMN()-4))</f>
        <v>1</v>
      </c>
      <c r="K128" s="160">
        <f>(1/2+1/2*HLOOKUP($E128,$F$83:$R$96,COLUMN()-4))</f>
        <v>1</v>
      </c>
      <c r="L128" s="160">
        <f>(1/2+1/2*HLOOKUP($E128,$F$83:$R$96,COLUMN()-4))</f>
        <v>1</v>
      </c>
      <c r="M128" s="160">
        <f>(1/2+1/2*HLOOKUP($E128,$F$83:$R$96,COLUMN()-4))</f>
        <v>1</v>
      </c>
      <c r="N128" s="160">
        <f>(1/2+1/2*HLOOKUP($E128,$F$83:$R$96,COLUMN()-4))</f>
        <v>1</v>
      </c>
      <c r="O128" s="160">
        <f>(1/2+1/2*HLOOKUP($E128,$F$83:$R$96,COLUMN()-4))</f>
        <v>1</v>
      </c>
      <c r="P128" s="160">
        <f>(1/2+1/2*HLOOKUP($E128,$F$83:$R$96,COLUMN()-4))</f>
        <v>1</v>
      </c>
      <c r="Q128" s="160">
        <f>(1/2+1/2*HLOOKUP($E128,$F$83:$R$96,COLUMN()-4))</f>
        <v>1</v>
      </c>
      <c r="R128" s="160">
        <f>(1/2+1/2*HLOOKUP($E128,$F$83:$R$96,COLUMN()-4))</f>
        <v>1</v>
      </c>
    </row>
  </sheetData>
  <sheetProtection selectLockedCells="1" selectUnlockedCells="1"/>
  <mergeCells count="38">
    <mergeCell ref="D3:D18"/>
    <mergeCell ref="A6:C6"/>
    <mergeCell ref="D21:D36"/>
    <mergeCell ref="E38:E39"/>
    <mergeCell ref="E40:E41"/>
    <mergeCell ref="E42:E43"/>
    <mergeCell ref="E44:E45"/>
    <mergeCell ref="E46:E47"/>
    <mergeCell ref="B52:E53"/>
    <mergeCell ref="F52:R52"/>
    <mergeCell ref="B54:C57"/>
    <mergeCell ref="D54:E54"/>
    <mergeCell ref="D55:E55"/>
    <mergeCell ref="D56:E56"/>
    <mergeCell ref="D57:E57"/>
    <mergeCell ref="B58:C61"/>
    <mergeCell ref="D58:E58"/>
    <mergeCell ref="D59:E59"/>
    <mergeCell ref="D60:E60"/>
    <mergeCell ref="D61:E61"/>
    <mergeCell ref="B62:E63"/>
    <mergeCell ref="F62:R62"/>
    <mergeCell ref="B64:C67"/>
    <mergeCell ref="D64:E64"/>
    <mergeCell ref="D65:E65"/>
    <mergeCell ref="D66:E66"/>
    <mergeCell ref="D67:E67"/>
    <mergeCell ref="B68:C71"/>
    <mergeCell ref="D68:E68"/>
    <mergeCell ref="D69:E69"/>
    <mergeCell ref="D70:E70"/>
    <mergeCell ref="D71:E71"/>
    <mergeCell ref="F82:R82"/>
    <mergeCell ref="D84:D96"/>
    <mergeCell ref="F98:R98"/>
    <mergeCell ref="D100:D112"/>
    <mergeCell ref="F114:R114"/>
    <mergeCell ref="D116:D128"/>
  </mergeCells>
  <printOptions horizontalCentered="1" verticalCentered="1"/>
  <pageMargins left="1" right="1" top="1" bottom="1" header="1" footer="1"/>
  <pageSetup cellComments="atEnd" horizontalDpi="300" verticalDpi="300" orientation="portrait" scale="67"/>
  <headerFooter alignWithMargins="0">
    <oddHeader>&amp;CTAB]</oddHeader>
    <oddFooter>&amp;CPage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2011-03-26T05:53:46Z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print-date">
    <vt:lpwstr>2011-03-27T02:51:27Z</vt:lpwstr>
  </property>
</Properties>
</file>